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_ec\Downloads\"/>
    </mc:Choice>
  </mc:AlternateContent>
  <xr:revisionPtr revIDLastSave="0" documentId="13_ncr:1_{4ED00133-D04E-44B6-9E46-B0ABEFF2A89A}" xr6:coauthVersionLast="45" xr6:coauthVersionMax="45" xr10:uidLastSave="{00000000-0000-0000-0000-000000000000}"/>
  <bookViews>
    <workbookView xWindow="1837" yWindow="1688" windowWidth="17461" windowHeight="11992" activeTab="2" xr2:uid="{D75B51C1-9AB2-4501-A1DE-C164D3DF43F8}"/>
  </bookViews>
  <sheets>
    <sheet name="Deckblatt" sheetId="3" r:id="rId1"/>
    <sheet name="Hinweise" sheetId="4" r:id="rId2"/>
    <sheet name="Aufgabe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5" l="1"/>
  <c r="R24" i="5" s="1"/>
  <c r="C45" i="5"/>
  <c r="S34" i="5"/>
  <c r="S32" i="5"/>
  <c r="S30" i="5"/>
  <c r="S28" i="5"/>
  <c r="S26" i="5"/>
  <c r="T24" i="5"/>
  <c r="S24" i="5"/>
  <c r="T22" i="5"/>
  <c r="S22" i="5"/>
  <c r="T20" i="5"/>
  <c r="S20" i="5"/>
  <c r="R33" i="5"/>
  <c r="Q33" i="5"/>
  <c r="R31" i="5"/>
  <c r="Q31" i="5"/>
  <c r="Q29" i="5"/>
  <c r="Q27" i="5"/>
  <c r="Q25" i="5"/>
  <c r="R23" i="5"/>
  <c r="Q23" i="5"/>
  <c r="R21" i="5"/>
  <c r="Q21" i="5"/>
  <c r="N34" i="5"/>
  <c r="M34" i="5"/>
  <c r="N32" i="5"/>
  <c r="M32" i="5"/>
  <c r="N30" i="5"/>
  <c r="M30" i="5"/>
  <c r="M28" i="5"/>
  <c r="M26" i="5"/>
  <c r="E48" i="5"/>
  <c r="T33" i="5" s="1"/>
  <c r="E47" i="5"/>
  <c r="N33" i="5" s="1"/>
  <c r="E46" i="5"/>
  <c r="D57" i="5" s="1"/>
  <c r="E45" i="5"/>
  <c r="N23" i="5" s="1"/>
  <c r="D48" i="5"/>
  <c r="L33" i="5" s="1"/>
  <c r="D47" i="5"/>
  <c r="R34" i="5" s="1"/>
  <c r="D46" i="5"/>
  <c r="R28" i="5" s="1"/>
  <c r="C48" i="5"/>
  <c r="K33" i="5" s="1"/>
  <c r="C47" i="5"/>
  <c r="Q34" i="5" s="1"/>
  <c r="C46" i="5"/>
  <c r="Q28" i="5" s="1"/>
  <c r="C21" i="5"/>
  <c r="C22" i="5" s="1"/>
  <c r="C23" i="5" s="1"/>
  <c r="C24" i="5" s="1"/>
  <c r="C26" i="5" s="1"/>
  <c r="C27" i="5" s="1"/>
  <c r="C28" i="5" s="1"/>
  <c r="C29" i="5" s="1"/>
  <c r="C31" i="5" s="1"/>
  <c r="C32" i="5" s="1"/>
  <c r="C33" i="5" s="1"/>
  <c r="C34" i="5" s="1"/>
  <c r="C44" i="5"/>
  <c r="C55" i="5" s="1"/>
  <c r="C89" i="5" s="1"/>
  <c r="D44" i="5"/>
  <c r="D55" i="5" s="1"/>
  <c r="B45" i="5"/>
  <c r="B56" i="5" s="1"/>
  <c r="C90" i="5" s="1"/>
  <c r="D94" i="5" s="1"/>
  <c r="B46" i="5"/>
  <c r="B57" i="5" s="1"/>
  <c r="B47" i="5"/>
  <c r="B58" i="5" s="1"/>
  <c r="B104" i="5"/>
  <c r="B105" i="5"/>
  <c r="B106" i="5"/>
  <c r="B107" i="5"/>
  <c r="D96" i="5" l="1"/>
  <c r="D97" i="5"/>
  <c r="D93" i="5"/>
  <c r="D95" i="5" s="1"/>
  <c r="M20" i="5"/>
  <c r="M22" i="5"/>
  <c r="M24" i="5"/>
  <c r="K22" i="5"/>
  <c r="K24" i="5"/>
  <c r="K26" i="5"/>
  <c r="K28" i="5"/>
  <c r="K30" i="5"/>
  <c r="K32" i="5"/>
  <c r="K34" i="5"/>
  <c r="C56" i="5"/>
  <c r="O21" i="5" s="1"/>
  <c r="C58" i="5"/>
  <c r="N20" i="5"/>
  <c r="N22" i="5"/>
  <c r="N24" i="5"/>
  <c r="N26" i="5"/>
  <c r="N28" i="5"/>
  <c r="P26" i="5"/>
  <c r="P28" i="5"/>
  <c r="R25" i="5"/>
  <c r="R27" i="5"/>
  <c r="R29" i="5"/>
  <c r="T26" i="5"/>
  <c r="T28" i="5"/>
  <c r="T30" i="5"/>
  <c r="T32" i="5"/>
  <c r="T34" i="5"/>
  <c r="L22" i="5"/>
  <c r="L24" i="5"/>
  <c r="L26" i="5"/>
  <c r="L28" i="5"/>
  <c r="L30" i="5"/>
  <c r="L32" i="5"/>
  <c r="L34" i="5"/>
  <c r="D56" i="5"/>
  <c r="D58" i="5"/>
  <c r="K20" i="5"/>
  <c r="M21" i="5"/>
  <c r="M23" i="5"/>
  <c r="M25" i="5"/>
  <c r="M27" i="5"/>
  <c r="M29" i="5"/>
  <c r="M31" i="5"/>
  <c r="M33" i="5"/>
  <c r="O31" i="5"/>
  <c r="O33" i="5"/>
  <c r="Q20" i="5"/>
  <c r="Q22" i="5"/>
  <c r="Q24" i="5"/>
  <c r="Q26" i="5"/>
  <c r="Q30" i="5"/>
  <c r="Q32" i="5"/>
  <c r="S21" i="5"/>
  <c r="C97" i="5" s="1"/>
  <c r="E97" i="5" s="1"/>
  <c r="S23" i="5"/>
  <c r="S25" i="5"/>
  <c r="S27" i="5"/>
  <c r="S29" i="5"/>
  <c r="S31" i="5"/>
  <c r="S33" i="5"/>
  <c r="K21" i="5"/>
  <c r="K23" i="5"/>
  <c r="K25" i="5"/>
  <c r="K27" i="5"/>
  <c r="K29" i="5"/>
  <c r="K31" i="5"/>
  <c r="C57" i="5"/>
  <c r="O29" i="5" s="1"/>
  <c r="L20" i="5"/>
  <c r="N21" i="5"/>
  <c r="N25" i="5"/>
  <c r="N27" i="5"/>
  <c r="N29" i="5"/>
  <c r="N31" i="5"/>
  <c r="P25" i="5"/>
  <c r="P27" i="5"/>
  <c r="P29" i="5"/>
  <c r="P31" i="5"/>
  <c r="P33" i="5"/>
  <c r="R20" i="5"/>
  <c r="C96" i="5" s="1"/>
  <c r="R22" i="5"/>
  <c r="R26" i="5"/>
  <c r="R30" i="5"/>
  <c r="R32" i="5"/>
  <c r="T21" i="5"/>
  <c r="T23" i="5"/>
  <c r="T25" i="5"/>
  <c r="T27" i="5"/>
  <c r="T29" i="5"/>
  <c r="T31" i="5"/>
  <c r="L21" i="5"/>
  <c r="L23" i="5"/>
  <c r="L25" i="5"/>
  <c r="L27" i="5"/>
  <c r="L29" i="5"/>
  <c r="L31" i="5"/>
  <c r="P23" i="5"/>
  <c r="C93" i="5"/>
  <c r="E93" i="5" s="1"/>
  <c r="P20" i="5"/>
  <c r="P24" i="5"/>
  <c r="C107" i="5" l="1"/>
  <c r="E96" i="5"/>
  <c r="P34" i="5"/>
  <c r="P32" i="5"/>
  <c r="P30" i="5"/>
  <c r="C94" i="5"/>
  <c r="O28" i="5"/>
  <c r="O26" i="5"/>
  <c r="O25" i="5"/>
  <c r="O24" i="5"/>
  <c r="O20" i="5"/>
  <c r="C95" i="5" s="1"/>
  <c r="O23" i="5"/>
  <c r="O27" i="5"/>
  <c r="P21" i="5"/>
  <c r="P22" i="5"/>
  <c r="O34" i="5"/>
  <c r="O32" i="5"/>
  <c r="O30" i="5"/>
  <c r="O22" i="5"/>
  <c r="C104" i="5"/>
  <c r="F93" i="5"/>
  <c r="G93" i="5" s="1"/>
  <c r="C106" i="5" l="1"/>
  <c r="E95" i="5"/>
  <c r="F95" i="5" s="1"/>
  <c r="G95" i="5" s="1"/>
  <c r="C105" i="5"/>
  <c r="E94" i="5"/>
  <c r="F94" i="5" s="1"/>
  <c r="G94" i="5" s="1"/>
</calcChain>
</file>

<file path=xl/sharedStrings.xml><?xml version="1.0" encoding="utf-8"?>
<sst xmlns="http://schemas.openxmlformats.org/spreadsheetml/2006/main" count="128" uniqueCount="112">
  <si>
    <t>ANOVA</t>
  </si>
  <si>
    <t>für unabhängige Daten</t>
  </si>
  <si>
    <t>Amelie Amstutz, Thorben Eckl &amp; Verena Heidrich</t>
  </si>
  <si>
    <t>Fallvignette</t>
  </si>
  <si>
    <t>Nr</t>
  </si>
  <si>
    <t>curtain and joined the bleeding choir invisible. This is an ex-parrot!</t>
  </si>
  <si>
    <t>kicked the bucket, He's shuffled off his mortal coil, run down the</t>
  </si>
  <si>
    <t>His metabolic processes are now history. He's off the twig. He's</t>
  </si>
  <si>
    <t>to meet his maker. He's a stiff, bereft of life, He rests in peace.</t>
  </si>
  <si>
    <t>This parrot is no more! He has ceased to be. He's expired and gone</t>
  </si>
  <si>
    <t>Alle weißen Zellen dürfen Sie mit beliebigen Inhalten füllen, z.B.:</t>
  </si>
  <si>
    <t>(siehe auch vorvoriges Beispiel)</t>
  </si>
  <si>
    <t>Nr. 2</t>
  </si>
  <si>
    <t>optischen Strukturierung und haben keine weitergehende Bedeutung</t>
  </si>
  <si>
    <t>Nr. 1</t>
  </si>
  <si>
    <r>
      <rPr>
        <b/>
        <sz val="10"/>
        <rFont val="Arial"/>
        <family val="2"/>
      </rPr>
      <t>Sonstige Hervorhebungen</t>
    </r>
    <r>
      <rPr>
        <sz val="10"/>
        <rFont val="Arial"/>
        <family val="2"/>
      </rPr>
      <t xml:space="preserve"> sind grau hinterlegt. Sie dienen lediglich der</t>
    </r>
  </si>
  <si>
    <t>(siehe auch voriges Beispiel)</t>
  </si>
  <si>
    <t>=STABWN(:::</t>
  </si>
  <si>
    <t>SD:</t>
  </si>
  <si>
    <t>weißer Schrift, z.B.:</t>
  </si>
  <si>
    <t>=MITTELWERT(…</t>
  </si>
  <si>
    <t>Mittelwert:</t>
  </si>
  <si>
    <r>
      <rPr>
        <b/>
        <sz val="10"/>
        <rFont val="Arial"/>
        <family val="2"/>
      </rPr>
      <t>Spalten- und Zeilenüberschriften</t>
    </r>
    <r>
      <rPr>
        <sz val="11"/>
        <color theme="1"/>
        <rFont val="Calibri"/>
        <family val="2"/>
        <scheme val="minor"/>
      </rPr>
      <t xml:space="preserve"> sind immer schwarz hinterlegt mit</t>
    </r>
  </si>
  <si>
    <t>…</t>
  </si>
  <si>
    <t>Ausgangsdaten befinden sich hier</t>
  </si>
  <si>
    <t>x2</t>
  </si>
  <si>
    <t>x1</t>
  </si>
  <si>
    <r>
      <t xml:space="preserve">Zellen mit </t>
    </r>
    <r>
      <rPr>
        <b/>
        <sz val="10"/>
        <rFont val="Arial"/>
        <family val="2"/>
      </rPr>
      <t>Ausgangsdaten</t>
    </r>
    <r>
      <rPr>
        <sz val="11"/>
        <color theme="1"/>
        <rFont val="Calibri"/>
        <family val="2"/>
        <scheme val="minor"/>
      </rPr>
      <t xml:space="preserve"> sind immer hellgelb hinterlegt, z.B.:</t>
    </r>
  </si>
  <si>
    <t>(siehe auch übernächstes Beispiel)</t>
  </si>
  <si>
    <t>=KORREL(B20:B40;…</t>
  </si>
  <si>
    <t>immer türkis hinterlegt, z.B.:</t>
  </si>
  <si>
    <r>
      <rPr>
        <b/>
        <sz val="10"/>
        <rFont val="Arial"/>
        <family val="2"/>
      </rPr>
      <t>Ergebniszellen</t>
    </r>
    <r>
      <rPr>
        <sz val="10"/>
        <rFont val="Arial"/>
        <family val="2"/>
      </rPr>
      <t>, d.h. Zellen, in die Sie Formeln eintragen sollen, sind</t>
    </r>
  </si>
  <si>
    <r>
      <t>Aufgabe</t>
    </r>
    <r>
      <rPr>
        <sz val="11"/>
        <color theme="1"/>
        <rFont val="Calibri"/>
        <family val="2"/>
        <scheme val="minor"/>
      </rPr>
      <t>: Eine Psychologin wundert sich …</t>
    </r>
  </si>
  <si>
    <r>
      <rPr>
        <b/>
        <sz val="10"/>
        <rFont val="Arial"/>
        <family val="2"/>
      </rPr>
      <t>Aufgabenstellungen</t>
    </r>
    <r>
      <rPr>
        <sz val="11"/>
        <color theme="1"/>
        <rFont val="Calibri"/>
        <family val="2"/>
        <scheme val="minor"/>
      </rPr>
      <t xml:space="preserve"> sind immer hellgrün hinterlegt, z.B.:</t>
    </r>
  </si>
  <si>
    <t>Eine Überschrift</t>
  </si>
  <si>
    <r>
      <rPr>
        <b/>
        <sz val="10"/>
        <rFont val="Arial"/>
        <family val="2"/>
      </rPr>
      <t>Überschriften</t>
    </r>
    <r>
      <rPr>
        <sz val="11"/>
        <color theme="1"/>
        <rFont val="Calibri"/>
        <family val="2"/>
        <scheme val="minor"/>
      </rPr>
      <t xml:space="preserve"> und Strukturierungen sind immer dunkelgrün hinterlegt, z.B.:</t>
    </r>
  </si>
  <si>
    <t>2. Strukturierung der Aufgabenblätter</t>
  </si>
  <si>
    <t>c) das Umbenennen vorhandener Tabellenblätter</t>
  </si>
  <si>
    <t>b) das Verschieben von Ergebniszellen (siehe unten)</t>
  </si>
  <si>
    <t>a) das Hinzufügen oder Entfernen von Spalten bzw. Zeilen egal an welcher Position</t>
  </si>
  <si>
    <r>
      <t>Nicht erlaubt</t>
    </r>
    <r>
      <rPr>
        <sz val="11"/>
        <color theme="1"/>
        <rFont val="Calibri"/>
        <family val="2"/>
        <scheme val="minor"/>
      </rPr>
      <t xml:space="preserve"> sind</t>
    </r>
  </si>
  <si>
    <t>man beachte aber etwaige Auswirkungen für nachfolgende eigene Berechnungen.</t>
  </si>
  <si>
    <t>Veränderungen an den Ausgangsdaten (z.B. Sortieren, Verschieben) sind möglich,</t>
  </si>
  <si>
    <t>Berechnungen, Kommentare, Bezeichnungen, Strukturierungshilfen). Auch</t>
  </si>
  <si>
    <t>Insbesondere dürfen alle leeren Zellen mit beliebigen Inhalten gefüllt werden (z.B.</t>
  </si>
  <si>
    <t>Tabellenblättern sowie Veränderungen an den Zellformatierungen.</t>
  </si>
  <si>
    <t>Dies umfasst vor allem das Hinzufügen von Text, Formeln, Grafiken und ganzen</t>
  </si>
  <si>
    <r>
      <t>Erlaubt</t>
    </r>
    <r>
      <rPr>
        <sz val="11"/>
        <color theme="1"/>
        <rFont val="Calibri"/>
        <family val="2"/>
        <scheme val="minor"/>
      </rPr>
      <t xml:space="preserve"> sind grundsätzlich jedwede Art von Eintragungen in den Tabellenblättern.</t>
    </r>
  </si>
  <si>
    <t>1. Veränderungen an den Tabellenblättern</t>
  </si>
  <si>
    <t>Hinweise zur Aufgabenlösung</t>
  </si>
  <si>
    <t>Ihre Antwort:</t>
  </si>
  <si>
    <t>f) Erklären Sie das Ergebnis einem Laien. Nehmen Sie auch zu den aufgeklärten Varianzen Stellung.</t>
  </si>
  <si>
    <t>e) Berechnen Sie die augeklärten Varianzen für die Faktoren sowie die unaufgeklärte Varianz.</t>
  </si>
  <si>
    <t>Total</t>
  </si>
  <si>
    <t>Fehler</t>
  </si>
  <si>
    <t>AxB</t>
  </si>
  <si>
    <t>B</t>
  </si>
  <si>
    <t>A</t>
  </si>
  <si>
    <t>p</t>
  </si>
  <si>
    <t>F</t>
  </si>
  <si>
    <t>Var</t>
  </si>
  <si>
    <t>df</t>
  </si>
  <si>
    <t>QS</t>
  </si>
  <si>
    <t>Faktor</t>
  </si>
  <si>
    <t>Stufen B</t>
  </si>
  <si>
    <t>Stufen A</t>
  </si>
  <si>
    <t>n(Zellen)</t>
  </si>
  <si>
    <t>d) Berechnen Sie die ANOVA Ergebnistabelle.</t>
  </si>
  <si>
    <t>Hier ist Raum für den Gegenplot</t>
  </si>
  <si>
    <t>Hier ist Raum für den Plot</t>
  </si>
  <si>
    <t>c) Erstellen Sie Plot und Gegenplot zum Vergleich der Zellmittelwerte.</t>
  </si>
  <si>
    <t>b) Berechnen Sie die Tabelle der unter Unabhängigkeit von A und B erwarteten Zellmittelwerte</t>
  </si>
  <si>
    <r>
      <t>G</t>
    </r>
    <r>
      <rPr>
        <b/>
        <vertAlign val="subscript"/>
        <sz val="10"/>
        <color indexed="9"/>
        <rFont val="Arial"/>
        <family val="2"/>
      </rPr>
      <t>quer</t>
    </r>
  </si>
  <si>
    <t>MW</t>
  </si>
  <si>
    <t>a) Berechnen Sie Zell- und Stufenmittelwerte sowie den Grand Mean.</t>
  </si>
  <si>
    <t>Aufgaben &amp; Lösungen</t>
  </si>
  <si>
    <t>Daten</t>
  </si>
  <si>
    <t>Aufgabe 1</t>
  </si>
  <si>
    <t>In einer Umfrage wurden 30 Studierende nach der Höhe ihres Lohns (Stundenlohn) befragt.Zusätzlich wurden zwei mögliche Einflussfaktoren erhoben:</t>
  </si>
  <si>
    <t>die Berufserfahrung (3 Erfahrungsstufen) und das Geschlecht.</t>
  </si>
  <si>
    <t>Haben Arbeitserfahrung und Geschlecht einen Einfluss auf den Lohn?</t>
  </si>
  <si>
    <t>Ohne Berufs-</t>
  </si>
  <si>
    <t>erfahrung</t>
  </si>
  <si>
    <t>Mittlere Berufs-</t>
  </si>
  <si>
    <t>A1: Frauen</t>
  </si>
  <si>
    <t>A2: Männer</t>
  </si>
  <si>
    <t>B2: MitPla</t>
  </si>
  <si>
    <t>B1: KeinPla</t>
  </si>
  <si>
    <t>B3: VielPla</t>
  </si>
  <si>
    <t>Y= G quer</t>
  </si>
  <si>
    <t>Yj = = Gruppenmittelwert</t>
  </si>
  <si>
    <t>Yij = Messwert der Pn A, der Gruppe j</t>
  </si>
  <si>
    <t xml:space="preserve">p = </t>
  </si>
  <si>
    <t xml:space="preserve">Varianz = </t>
  </si>
  <si>
    <t>Qs/df</t>
  </si>
  <si>
    <t xml:space="preserve">F = </t>
  </si>
  <si>
    <t>F/Var Fehler</t>
  </si>
  <si>
    <t>f.vert(F;df;df(fehler);wahr)</t>
  </si>
  <si>
    <t>QS A</t>
  </si>
  <si>
    <t>Frauen</t>
  </si>
  <si>
    <t>Männer</t>
  </si>
  <si>
    <t>QS B</t>
  </si>
  <si>
    <t>QS AxB</t>
  </si>
  <si>
    <t>QS Error</t>
  </si>
  <si>
    <t>QS total</t>
  </si>
  <si>
    <t>Der Effekt des Geschlechtes auf das Gehalt ist nicht signifikant, und</t>
  </si>
  <si>
    <t>daher scheint hier das Geschlecht egal. Die Berfuserfahrung hat einen</t>
  </si>
  <si>
    <t xml:space="preserve">hochsignifikanten Effekt durch den knapp 73% der Unterschiede im </t>
  </si>
  <si>
    <t xml:space="preserve">Gehalt erklärt werden können. Auch gibt es einen Effekt durch die Interaktion </t>
  </si>
  <si>
    <t>Welcher etwa 15 % ausmacht und etwa 12% können nicht erklärt werden</t>
  </si>
  <si>
    <t>Viel Berufs-</t>
  </si>
  <si>
    <t>Liegt eine Interaktion zwischen Arbeitserfahrung und Geschlecht vor?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</si>
</sst>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48"/>
      <name val="Times New Roman"/>
      <family val="1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9"/>
      <name val="Arial"/>
      <family val="2"/>
    </font>
    <font>
      <sz val="16"/>
      <name val="Arial"/>
      <family val="2"/>
    </font>
    <font>
      <b/>
      <vertAlign val="subscript"/>
      <sz val="10"/>
      <color indexed="9"/>
      <name val="Arial"/>
      <family val="2"/>
    </font>
    <font>
      <sz val="16"/>
      <color indexed="4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0" borderId="0"/>
    <xf numFmtId="0" fontId="7" fillId="3" borderId="0"/>
    <xf numFmtId="0" fontId="8" fillId="4" borderId="0"/>
    <xf numFmtId="0" fontId="8" fillId="5" borderId="1"/>
    <xf numFmtId="0" fontId="8" fillId="0" borderId="0"/>
    <xf numFmtId="0" fontId="8" fillId="7" borderId="1"/>
    <xf numFmtId="0" fontId="8" fillId="8" borderId="0"/>
    <xf numFmtId="0" fontId="6" fillId="9" borderId="0"/>
  </cellStyleXfs>
  <cellXfs count="27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0" xfId="2"/>
    <xf numFmtId="0" fontId="8" fillId="4" borderId="0" xfId="3"/>
    <xf numFmtId="0" fontId="8" fillId="5" borderId="1" xfId="4"/>
    <xf numFmtId="0" fontId="9" fillId="6" borderId="0" xfId="3" applyFont="1" applyFill="1"/>
    <xf numFmtId="0" fontId="8" fillId="5" borderId="1" xfId="4" applyAlignment="1">
      <alignment horizontal="center"/>
    </xf>
    <xf numFmtId="0" fontId="8" fillId="0" borderId="0" xfId="5"/>
    <xf numFmtId="0" fontId="10" fillId="0" borderId="0" xfId="5" applyFont="1"/>
    <xf numFmtId="0" fontId="8" fillId="4" borderId="0" xfId="5" applyFill="1"/>
    <xf numFmtId="0" fontId="8" fillId="7" borderId="1" xfId="6"/>
    <xf numFmtId="0" fontId="7" fillId="3" borderId="0" xfId="5" applyFont="1" applyFill="1"/>
    <xf numFmtId="0" fontId="8" fillId="8" borderId="0" xfId="5" applyFill="1"/>
    <xf numFmtId="0" fontId="11" fillId="8" borderId="0" xfId="5" applyFont="1" applyFill="1"/>
    <xf numFmtId="0" fontId="12" fillId="9" borderId="0" xfId="5" applyFont="1" applyFill="1"/>
    <xf numFmtId="0" fontId="13" fillId="10" borderId="0" xfId="5" applyFont="1" applyFill="1"/>
    <xf numFmtId="0" fontId="14" fillId="10" borderId="0" xfId="5" applyFont="1" applyFill="1"/>
    <xf numFmtId="0" fontId="15" fillId="0" borderId="0" xfId="5" applyFont="1"/>
    <xf numFmtId="0" fontId="16" fillId="0" borderId="0" xfId="5" applyFont="1"/>
    <xf numFmtId="0" fontId="17" fillId="11" borderId="0" xfId="5" applyFont="1" applyFill="1"/>
    <xf numFmtId="0" fontId="8" fillId="8" borderId="0" xfId="7"/>
    <xf numFmtId="0" fontId="6" fillId="9" borderId="0" xfId="5" applyFont="1" applyFill="1"/>
    <xf numFmtId="0" fontId="6" fillId="9" borderId="0" xfId="8"/>
    <xf numFmtId="0" fontId="19" fillId="11" borderId="0" xfId="5" applyFont="1" applyFill="1"/>
  </cellXfs>
  <cellStyles count="9">
    <cellStyle name="Aufgabenstellung 3" xfId="7" xr:uid="{6E041309-BAD0-4D0E-BDB6-BE14939DBDE0}"/>
    <cellStyle name="Ausgangsdaten 2" xfId="4" xr:uid="{CBA3B980-597A-4C78-892F-7D40DCFC57EF}"/>
    <cellStyle name="Heading" xfId="2" xr:uid="{42409577-D8CB-4B83-AFBE-98ED3EFDA4E6}"/>
    <cellStyle name="Hervorhebung" xfId="3" xr:uid="{D2E9C385-1149-441A-A28B-699C189C62AB}"/>
    <cellStyle name="Rechnung" xfId="6" xr:uid="{10A1BDA8-FBB4-444A-A172-5F145F536FFB}"/>
    <cellStyle name="Standard" xfId="0" builtinId="0"/>
    <cellStyle name="Standard 2" xfId="1" xr:uid="{B115E7D4-F1ED-4412-A1E1-F6A807DBAC4F}"/>
    <cellStyle name="Standard 3" xfId="5" xr:uid="{4FEFEA63-6396-4CB2-875E-C84EBF74B1AB}"/>
    <cellStyle name="Strukturierung" xfId="8" xr:uid="{8E941008-89B2-4214-81F4-16F781C0D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Aufgabe1!$B$45</c:f>
              <c:strCache>
                <c:ptCount val="1"/>
                <c:pt idx="0">
                  <c:v>B1: KeinPla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Aufgabe1!$C$44:$D$44</c:f>
              <c:strCache>
                <c:ptCount val="2"/>
                <c:pt idx="0">
                  <c:v>A1: Frauen</c:v>
                </c:pt>
                <c:pt idx="1">
                  <c:v>A2: Männer</c:v>
                </c:pt>
              </c:strCache>
            </c:strRef>
          </c:cat>
          <c:val>
            <c:numRef>
              <c:f>Aufgabe1!$C$45:$D$45</c:f>
              <c:numCache>
                <c:formatCode>General</c:formatCode>
                <c:ptCount val="2"/>
                <c:pt idx="0">
                  <c:v>24.6</c:v>
                </c:pt>
                <c:pt idx="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3-47DE-8958-CED8461A6012}"/>
            </c:ext>
          </c:extLst>
        </c:ser>
        <c:ser>
          <c:idx val="1"/>
          <c:order val="1"/>
          <c:tx>
            <c:strRef>
              <c:f>Aufgabe1!$B$46</c:f>
              <c:strCache>
                <c:ptCount val="1"/>
                <c:pt idx="0">
                  <c:v>B2: MitPla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Aufgabe1!$C$44:$D$44</c:f>
              <c:strCache>
                <c:ptCount val="2"/>
                <c:pt idx="0">
                  <c:v>A1: Frauen</c:v>
                </c:pt>
                <c:pt idx="1">
                  <c:v>A2: Männer</c:v>
                </c:pt>
              </c:strCache>
            </c:strRef>
          </c:cat>
          <c:val>
            <c:numRef>
              <c:f>Aufgabe1!$C$46:$D$46</c:f>
              <c:numCache>
                <c:formatCode>General</c:formatCode>
                <c:ptCount val="2"/>
                <c:pt idx="0">
                  <c:v>27.6</c:v>
                </c:pt>
                <c:pt idx="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3-47DE-8958-CED8461A6012}"/>
            </c:ext>
          </c:extLst>
        </c:ser>
        <c:ser>
          <c:idx val="2"/>
          <c:order val="2"/>
          <c:tx>
            <c:strRef>
              <c:f>Aufgabe1!$B$47</c:f>
              <c:strCache>
                <c:ptCount val="1"/>
                <c:pt idx="0">
                  <c:v>B3: VielPla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Aufgabe1!$C$44:$D$44</c:f>
              <c:strCache>
                <c:ptCount val="2"/>
                <c:pt idx="0">
                  <c:v>A1: Frauen</c:v>
                </c:pt>
                <c:pt idx="1">
                  <c:v>A2: Männer</c:v>
                </c:pt>
              </c:strCache>
            </c:strRef>
          </c:cat>
          <c:val>
            <c:numRef>
              <c:f>Aufgabe1!$C$47:$D$47</c:f>
              <c:numCache>
                <c:formatCode>General</c:formatCode>
                <c:ptCount val="2"/>
                <c:pt idx="0">
                  <c:v>28.8</c:v>
                </c:pt>
                <c:pt idx="1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3-47DE-8958-CED8461A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959600"/>
        <c:axId val="1981488528"/>
      </c:lineChart>
      <c:catAx>
        <c:axId val="19749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81488528"/>
        <c:crosses val="autoZero"/>
        <c:auto val="1"/>
        <c:lblAlgn val="ctr"/>
        <c:lblOffset val="100"/>
        <c:noMultiLvlLbl val="0"/>
      </c:catAx>
      <c:valAx>
        <c:axId val="198148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7495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36482939632549E-2"/>
          <c:y val="5.0925925925925923E-2"/>
          <c:w val="0.90286351706036749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strRef>
              <c:f>Aufgabe1!$C$44</c:f>
              <c:strCache>
                <c:ptCount val="1"/>
                <c:pt idx="0">
                  <c:v>A1: Frauen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Aufgabe1!$B$45:$B$47</c:f>
              <c:strCache>
                <c:ptCount val="3"/>
                <c:pt idx="0">
                  <c:v>B1: KeinPla</c:v>
                </c:pt>
                <c:pt idx="1">
                  <c:v>B2: MitPla</c:v>
                </c:pt>
                <c:pt idx="2">
                  <c:v>B3: VielPla</c:v>
                </c:pt>
              </c:strCache>
            </c:strRef>
          </c:cat>
          <c:val>
            <c:numRef>
              <c:f>Aufgabe1!$C$45:$C$47</c:f>
              <c:numCache>
                <c:formatCode>General</c:formatCode>
                <c:ptCount val="3"/>
                <c:pt idx="0">
                  <c:v>24.6</c:v>
                </c:pt>
                <c:pt idx="1">
                  <c:v>27.6</c:v>
                </c:pt>
                <c:pt idx="2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B-41F7-B5DD-2F520C4D001B}"/>
            </c:ext>
          </c:extLst>
        </c:ser>
        <c:ser>
          <c:idx val="1"/>
          <c:order val="1"/>
          <c:tx>
            <c:strRef>
              <c:f>Aufgabe1!$D$44</c:f>
              <c:strCache>
                <c:ptCount val="1"/>
                <c:pt idx="0">
                  <c:v>A2: Männer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Aufgabe1!$B$45:$B$47</c:f>
              <c:strCache>
                <c:ptCount val="3"/>
                <c:pt idx="0">
                  <c:v>B1: KeinPla</c:v>
                </c:pt>
                <c:pt idx="1">
                  <c:v>B2: MitPla</c:v>
                </c:pt>
                <c:pt idx="2">
                  <c:v>B3: VielPla</c:v>
                </c:pt>
              </c:strCache>
            </c:strRef>
          </c:cat>
          <c:val>
            <c:numRef>
              <c:f>Aufgabe1!$D$45:$D$47</c:f>
              <c:numCache>
                <c:formatCode>General</c:formatCode>
                <c:ptCount val="3"/>
                <c:pt idx="0">
                  <c:v>22.4</c:v>
                </c:pt>
                <c:pt idx="1">
                  <c:v>25.6</c:v>
                </c:pt>
                <c:pt idx="2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B-41F7-B5DD-2F520C4D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360592"/>
        <c:axId val="1853641392"/>
      </c:lineChart>
      <c:catAx>
        <c:axId val="170536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3641392"/>
        <c:crosses val="autoZero"/>
        <c:auto val="1"/>
        <c:lblAlgn val="ctr"/>
        <c:lblOffset val="100"/>
        <c:noMultiLvlLbl val="0"/>
      </c:catAx>
      <c:valAx>
        <c:axId val="18536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536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7407</xdr:colOff>
      <xdr:row>88</xdr:row>
      <xdr:rowOff>19050</xdr:rowOff>
    </xdr:from>
    <xdr:to>
      <xdr:col>9</xdr:col>
      <xdr:colOff>1528061</xdr:colOff>
      <xdr:row>92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5B4D11-3449-4B66-B873-7FF56397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982" y="14497050"/>
          <a:ext cx="1520654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1524001</xdr:colOff>
      <xdr:row>88</xdr:row>
      <xdr:rowOff>31244</xdr:rowOff>
    </xdr:from>
    <xdr:to>
      <xdr:col>11</xdr:col>
      <xdr:colOff>156064</xdr:colOff>
      <xdr:row>91</xdr:row>
      <xdr:rowOff>95250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55F4A09-FAF3-4B4E-B56C-CABF383A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6" y="14509244"/>
          <a:ext cx="1622913" cy="549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95</xdr:row>
      <xdr:rowOff>45163</xdr:rowOff>
    </xdr:from>
    <xdr:to>
      <xdr:col>10</xdr:col>
      <xdr:colOff>685800</xdr:colOff>
      <xdr:row>98</xdr:row>
      <xdr:rowOff>114300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4E4C4A-54A2-4F00-A306-7D75B54F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5656638"/>
          <a:ext cx="2905125" cy="5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1392587</xdr:colOff>
      <xdr:row>85</xdr:row>
      <xdr:rowOff>85726</xdr:rowOff>
    </xdr:from>
    <xdr:to>
      <xdr:col>11</xdr:col>
      <xdr:colOff>657226</xdr:colOff>
      <xdr:row>98</xdr:row>
      <xdr:rowOff>114301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B1AD9AC-6FEF-40EF-BE3D-C10CA53A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687" y="14077951"/>
          <a:ext cx="3655664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7394</xdr:colOff>
      <xdr:row>102</xdr:row>
      <xdr:rowOff>9525</xdr:rowOff>
    </xdr:from>
    <xdr:to>
      <xdr:col>6</xdr:col>
      <xdr:colOff>381000</xdr:colOff>
      <xdr:row>105</xdr:row>
      <xdr:rowOff>114300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F93780E-805F-4A97-9A30-977773FA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394" y="16754475"/>
          <a:ext cx="119275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733424</xdr:colOff>
      <xdr:row>106</xdr:row>
      <xdr:rowOff>9979</xdr:rowOff>
    </xdr:from>
    <xdr:to>
      <xdr:col>6</xdr:col>
      <xdr:colOff>371474</xdr:colOff>
      <xdr:row>109</xdr:row>
      <xdr:rowOff>38099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3C8D2D2F-0A43-4C68-B84A-638ABA55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49" y="17402629"/>
          <a:ext cx="1209675" cy="51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103</xdr:row>
      <xdr:rowOff>80195</xdr:rowOff>
    </xdr:from>
    <xdr:to>
      <xdr:col>8</xdr:col>
      <xdr:colOff>228600</xdr:colOff>
      <xdr:row>107</xdr:row>
      <xdr:rowOff>28574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BE8B201-BBF1-4568-B47E-E8A79B97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6987070"/>
          <a:ext cx="1276350" cy="596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714374</xdr:colOff>
      <xdr:row>102</xdr:row>
      <xdr:rowOff>4494</xdr:rowOff>
    </xdr:from>
    <xdr:to>
      <xdr:col>8</xdr:col>
      <xdr:colOff>304800</xdr:colOff>
      <xdr:row>109</xdr:row>
      <xdr:rowOff>9524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9F471C1-306E-41B5-8E53-A72443AF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899" y="16749444"/>
          <a:ext cx="2667001" cy="113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752474</xdr:colOff>
      <xdr:row>87</xdr:row>
      <xdr:rowOff>127045</xdr:rowOff>
    </xdr:from>
    <xdr:to>
      <xdr:col>8</xdr:col>
      <xdr:colOff>1371600</xdr:colOff>
      <xdr:row>91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D90BE0A-DC3B-41FD-943B-067A6E94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14443120"/>
          <a:ext cx="2124076" cy="54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63</xdr:row>
      <xdr:rowOff>119062</xdr:rowOff>
    </xdr:from>
    <xdr:to>
      <xdr:col>6</xdr:col>
      <xdr:colOff>609600</xdr:colOff>
      <xdr:row>80</xdr:row>
      <xdr:rowOff>109537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C278399-AF10-4CCE-B074-EA4CC86F8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266700</xdr:colOff>
      <xdr:row>63</xdr:row>
      <xdr:rowOff>128587</xdr:rowOff>
    </xdr:from>
    <xdr:to>
      <xdr:col>11</xdr:col>
      <xdr:colOff>447675</xdr:colOff>
      <xdr:row>80</xdr:row>
      <xdr:rowOff>119062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12367AD4-28A3-4798-B52E-256F7E82A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15FF-661C-4D49-BA32-9E84C1A415D3}">
  <dimension ref="D4:D15"/>
  <sheetViews>
    <sheetView topLeftCell="A2" workbookViewId="0">
      <selection activeCell="D17" sqref="D17"/>
    </sheetView>
  </sheetViews>
  <sheetFormatPr baseColWidth="10" defaultColWidth="11.3984375" defaultRowHeight="22.9" x14ac:dyDescent="0.65"/>
  <cols>
    <col min="1" max="16384" width="11.3984375" style="1"/>
  </cols>
  <sheetData>
    <row r="4" spans="4:4" ht="60.4" x14ac:dyDescent="1.55">
      <c r="D4" s="4" t="s">
        <v>0</v>
      </c>
    </row>
    <row r="6" spans="4:4" x14ac:dyDescent="0.65">
      <c r="D6" s="1" t="s">
        <v>1</v>
      </c>
    </row>
    <row r="7" spans="4:4" s="3" customFormat="1" ht="17.649999999999999" x14ac:dyDescent="0.5"/>
    <row r="8" spans="4:4" s="3" customFormat="1" ht="17.649999999999999" x14ac:dyDescent="0.5"/>
    <row r="11" spans="4:4" x14ac:dyDescent="0.65">
      <c r="D11" s="2" t="s">
        <v>2</v>
      </c>
    </row>
    <row r="13" spans="4:4" s="2" customFormat="1" ht="15.4" x14ac:dyDescent="0.45"/>
    <row r="14" spans="4:4" s="2" customFormat="1" ht="15.4" x14ac:dyDescent="0.45"/>
    <row r="15" spans="4:4" s="2" customFormat="1" ht="15.4" x14ac:dyDescent="0.45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A9D9-8359-4007-8969-CFB3A2D19CDA}">
  <dimension ref="A1:J55"/>
  <sheetViews>
    <sheetView workbookViewId="0"/>
  </sheetViews>
  <sheetFormatPr baseColWidth="10" defaultColWidth="11.3984375" defaultRowHeight="12.75" x14ac:dyDescent="0.35"/>
  <cols>
    <col min="1" max="16384" width="11.3984375" style="10"/>
  </cols>
  <sheetData>
    <row r="1" spans="1:6" s="22" customFormat="1" ht="20.25" x14ac:dyDescent="0.55000000000000004">
      <c r="A1" s="22" t="s">
        <v>49</v>
      </c>
    </row>
    <row r="4" spans="1:6" ht="15" x14ac:dyDescent="0.4">
      <c r="A4" s="19" t="s">
        <v>48</v>
      </c>
      <c r="B4" s="18"/>
      <c r="C4" s="18"/>
      <c r="D4" s="18"/>
      <c r="E4" s="18"/>
      <c r="F4" s="18"/>
    </row>
    <row r="6" spans="1:6" ht="14.25" x14ac:dyDescent="0.45">
      <c r="A6" s="21" t="s">
        <v>47</v>
      </c>
    </row>
    <row r="7" spans="1:6" x14ac:dyDescent="0.35">
      <c r="A7" s="10" t="s">
        <v>46</v>
      </c>
    </row>
    <row r="8" spans="1:6" x14ac:dyDescent="0.35">
      <c r="A8" s="10" t="s">
        <v>45</v>
      </c>
    </row>
    <row r="9" spans="1:6" x14ac:dyDescent="0.35">
      <c r="A9" s="10" t="s">
        <v>44</v>
      </c>
    </row>
    <row r="10" spans="1:6" x14ac:dyDescent="0.35">
      <c r="A10" s="10" t="s">
        <v>43</v>
      </c>
    </row>
    <row r="11" spans="1:6" x14ac:dyDescent="0.35">
      <c r="A11" s="10" t="s">
        <v>42</v>
      </c>
    </row>
    <row r="12" spans="1:6" x14ac:dyDescent="0.35">
      <c r="A12" s="10" t="s">
        <v>41</v>
      </c>
    </row>
    <row r="14" spans="1:6" ht="14.25" x14ac:dyDescent="0.45">
      <c r="A14" s="20" t="s">
        <v>40</v>
      </c>
    </row>
    <row r="16" spans="1:6" x14ac:dyDescent="0.35">
      <c r="A16" s="10" t="s">
        <v>39</v>
      </c>
    </row>
    <row r="18" spans="1:10" x14ac:dyDescent="0.35">
      <c r="A18" s="10" t="s">
        <v>38</v>
      </c>
    </row>
    <row r="20" spans="1:10" x14ac:dyDescent="0.35">
      <c r="A20" s="10" t="s">
        <v>37</v>
      </c>
    </row>
    <row r="23" spans="1:10" ht="15" x14ac:dyDescent="0.4">
      <c r="A23" s="19" t="s">
        <v>36</v>
      </c>
      <c r="B23" s="18"/>
      <c r="C23" s="18"/>
      <c r="D23" s="18"/>
      <c r="E23" s="18"/>
      <c r="F23" s="18"/>
    </row>
    <row r="25" spans="1:10" ht="14.25" x14ac:dyDescent="0.45">
      <c r="A25" s="10" t="s">
        <v>35</v>
      </c>
      <c r="G25" s="17" t="s">
        <v>34</v>
      </c>
      <c r="H25" s="17"/>
      <c r="I25" s="17"/>
      <c r="J25" s="17"/>
    </row>
    <row r="28" spans="1:10" ht="14.25" x14ac:dyDescent="0.45">
      <c r="A28" s="10" t="s">
        <v>33</v>
      </c>
      <c r="G28" s="16" t="s">
        <v>32</v>
      </c>
      <c r="H28" s="15"/>
      <c r="I28" s="15"/>
      <c r="J28" s="15"/>
    </row>
    <row r="31" spans="1:10" ht="13.15" x14ac:dyDescent="0.4">
      <c r="A31" s="10" t="s">
        <v>31</v>
      </c>
    </row>
    <row r="32" spans="1:10" x14ac:dyDescent="0.35">
      <c r="A32" s="10" t="s">
        <v>30</v>
      </c>
      <c r="G32" s="13" t="s">
        <v>29</v>
      </c>
      <c r="H32" s="13"/>
    </row>
    <row r="33" spans="1:10" x14ac:dyDescent="0.35">
      <c r="A33" s="11" t="s">
        <v>28</v>
      </c>
    </row>
    <row r="36" spans="1:10" ht="14.25" x14ac:dyDescent="0.45">
      <c r="A36" s="10" t="s">
        <v>27</v>
      </c>
      <c r="G36" s="14" t="s">
        <v>4</v>
      </c>
      <c r="H36" s="14" t="s">
        <v>26</v>
      </c>
      <c r="I36" s="14" t="s">
        <v>25</v>
      </c>
      <c r="J36" s="14" t="s">
        <v>23</v>
      </c>
    </row>
    <row r="37" spans="1:10" x14ac:dyDescent="0.35">
      <c r="G37" s="12">
        <v>1</v>
      </c>
      <c r="H37" s="7"/>
      <c r="I37" s="9" t="s">
        <v>24</v>
      </c>
      <c r="J37" s="7"/>
    </row>
    <row r="38" spans="1:10" x14ac:dyDescent="0.35">
      <c r="G38" s="12" t="s">
        <v>23</v>
      </c>
      <c r="H38" s="7"/>
      <c r="I38" s="7" t="s">
        <v>23</v>
      </c>
      <c r="J38" s="7"/>
    </row>
    <row r="41" spans="1:10" ht="14.25" x14ac:dyDescent="0.45">
      <c r="A41" s="10" t="s">
        <v>22</v>
      </c>
      <c r="G41" s="14" t="s">
        <v>21</v>
      </c>
      <c r="H41" s="13" t="s">
        <v>20</v>
      </c>
      <c r="I41" s="13"/>
    </row>
    <row r="42" spans="1:10" ht="13.15" x14ac:dyDescent="0.4">
      <c r="A42" s="10" t="s">
        <v>19</v>
      </c>
      <c r="G42" s="14" t="s">
        <v>18</v>
      </c>
      <c r="H42" s="13" t="s">
        <v>17</v>
      </c>
      <c r="I42" s="13"/>
    </row>
    <row r="43" spans="1:10" x14ac:dyDescent="0.35">
      <c r="A43" s="11" t="s">
        <v>16</v>
      </c>
    </row>
    <row r="46" spans="1:10" ht="13.15" x14ac:dyDescent="0.4">
      <c r="A46" s="10" t="s">
        <v>15</v>
      </c>
      <c r="G46" s="12" t="s">
        <v>14</v>
      </c>
    </row>
    <row r="47" spans="1:10" x14ac:dyDescent="0.35">
      <c r="A47" s="10" t="s">
        <v>13</v>
      </c>
      <c r="G47" s="12" t="s">
        <v>12</v>
      </c>
    </row>
    <row r="48" spans="1:10" x14ac:dyDescent="0.35">
      <c r="A48" s="11" t="s">
        <v>11</v>
      </c>
    </row>
    <row r="51" spans="1:8" x14ac:dyDescent="0.35">
      <c r="A51" s="10" t="s">
        <v>10</v>
      </c>
      <c r="G51" s="10" t="s">
        <v>9</v>
      </c>
    </row>
    <row r="52" spans="1:8" x14ac:dyDescent="0.35">
      <c r="H52" s="10" t="s">
        <v>8</v>
      </c>
    </row>
    <row r="53" spans="1:8" x14ac:dyDescent="0.35">
      <c r="G53" s="10" t="s">
        <v>7</v>
      </c>
    </row>
    <row r="54" spans="1:8" x14ac:dyDescent="0.35">
      <c r="H54" s="10" t="s">
        <v>6</v>
      </c>
    </row>
    <row r="55" spans="1:8" x14ac:dyDescent="0.35">
      <c r="G55" s="10" t="s">
        <v>5</v>
      </c>
    </row>
  </sheetData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6C82-857A-4D5A-AEBA-0FD1B711B0CF}">
  <dimension ref="A1:BA128"/>
  <sheetViews>
    <sheetView tabSelected="1" topLeftCell="A25" zoomScaleNormal="100" workbookViewId="0">
      <selection activeCell="B13" sqref="B13"/>
    </sheetView>
  </sheetViews>
  <sheetFormatPr baseColWidth="10" defaultColWidth="11.3984375" defaultRowHeight="12.75" x14ac:dyDescent="0.35"/>
  <cols>
    <col min="1" max="1" width="14.265625" style="10" customWidth="1"/>
    <col min="2" max="2" width="14.73046875" style="10" customWidth="1"/>
    <col min="3" max="5" width="11.265625" style="10" customWidth="1"/>
    <col min="6" max="6" width="12.265625" style="10" customWidth="1"/>
    <col min="7" max="8" width="11.265625" style="10" customWidth="1"/>
    <col min="9" max="9" width="21" style="10" customWidth="1"/>
    <col min="10" max="10" width="33.59765625" style="10" customWidth="1"/>
    <col min="11" max="23" width="11.265625" style="10" customWidth="1"/>
    <col min="24" max="16384" width="11.3984375" style="10"/>
  </cols>
  <sheetData>
    <row r="1" spans="1:53" s="22" customFormat="1" ht="20.25" x14ac:dyDescent="0.55000000000000004">
      <c r="A1" s="22" t="s">
        <v>77</v>
      </c>
      <c r="BA1" s="26"/>
    </row>
    <row r="4" spans="1:53" ht="15" x14ac:dyDescent="0.4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</row>
    <row r="7" spans="1:53" x14ac:dyDescent="0.35">
      <c r="A7" s="10" t="s">
        <v>78</v>
      </c>
    </row>
    <row r="8" spans="1:53" x14ac:dyDescent="0.35">
      <c r="A8" s="10" t="s">
        <v>79</v>
      </c>
    </row>
    <row r="9" spans="1:53" x14ac:dyDescent="0.35">
      <c r="A9" s="10" t="s">
        <v>80</v>
      </c>
    </row>
    <row r="10" spans="1:53" x14ac:dyDescent="0.35">
      <c r="A10" s="10" t="s">
        <v>111</v>
      </c>
    </row>
    <row r="16" spans="1:53" ht="15" x14ac:dyDescent="0.4">
      <c r="A16" s="24" t="s">
        <v>76</v>
      </c>
      <c r="B16" s="24"/>
      <c r="C16" s="24"/>
      <c r="D16" s="24"/>
      <c r="E16" s="24"/>
      <c r="F16" s="24"/>
      <c r="G16" s="24"/>
      <c r="H16" s="24"/>
      <c r="I16" s="24"/>
      <c r="J16" s="24"/>
    </row>
    <row r="18" spans="2:20" x14ac:dyDescent="0.35">
      <c r="K18" s="10" t="s">
        <v>98</v>
      </c>
      <c r="M18" s="10" t="s">
        <v>101</v>
      </c>
      <c r="O18" s="10" t="s">
        <v>102</v>
      </c>
      <c r="Q18" s="10" t="s">
        <v>103</v>
      </c>
      <c r="S18" s="10" t="s">
        <v>104</v>
      </c>
    </row>
    <row r="19" spans="2:20" ht="13.15" x14ac:dyDescent="0.4">
      <c r="C19" s="5" t="s">
        <v>4</v>
      </c>
      <c r="D19" s="5" t="s">
        <v>84</v>
      </c>
      <c r="E19" s="5" t="s">
        <v>85</v>
      </c>
      <c r="K19" s="10" t="s">
        <v>99</v>
      </c>
      <c r="L19" s="10" t="s">
        <v>100</v>
      </c>
      <c r="M19" s="10" t="s">
        <v>99</v>
      </c>
      <c r="N19" s="10" t="s">
        <v>100</v>
      </c>
      <c r="O19" s="10" t="s">
        <v>99</v>
      </c>
      <c r="P19" s="10" t="s">
        <v>100</v>
      </c>
      <c r="Q19" s="10" t="s">
        <v>99</v>
      </c>
      <c r="R19" s="10" t="s">
        <v>100</v>
      </c>
      <c r="S19" s="10" t="s">
        <v>99</v>
      </c>
      <c r="T19" s="10" t="s">
        <v>100</v>
      </c>
    </row>
    <row r="20" spans="2:20" x14ac:dyDescent="0.35">
      <c r="C20" s="6">
        <v>1</v>
      </c>
      <c r="D20" s="7">
        <v>26</v>
      </c>
      <c r="E20" s="7">
        <v>23</v>
      </c>
      <c r="K20" s="10">
        <f>C$48-$E$48</f>
        <v>0.10000000000000142</v>
      </c>
      <c r="L20" s="10">
        <f>D$48-$E$48</f>
        <v>-9.9999999999997868E-2</v>
      </c>
      <c r="M20" s="10">
        <f>$E$45-$E$48</f>
        <v>-3.3999999999999986</v>
      </c>
      <c r="N20" s="10">
        <f t="shared" ref="N20:N24" si="0">$E$45-$E$48</f>
        <v>-3.3999999999999986</v>
      </c>
      <c r="O20" s="10">
        <f>C$45-C$56</f>
        <v>1</v>
      </c>
      <c r="P20" s="10">
        <f t="shared" ref="P20:P24" si="1">D$45-D$56</f>
        <v>-1</v>
      </c>
      <c r="Q20" s="10">
        <f>D20-C$45</f>
        <v>1.3999999999999986</v>
      </c>
      <c r="R20" s="10">
        <f t="shared" ref="R20:R24" si="2">E20-D$45</f>
        <v>0.60000000000000142</v>
      </c>
      <c r="S20" s="10">
        <f>D20-$E$48</f>
        <v>-0.89999999999999858</v>
      </c>
      <c r="T20" s="10">
        <f t="shared" ref="T20:T34" si="3">E20-$E$48</f>
        <v>-3.8999999999999986</v>
      </c>
    </row>
    <row r="21" spans="2:20" x14ac:dyDescent="0.35">
      <c r="B21" s="6" t="s">
        <v>87</v>
      </c>
      <c r="C21" s="6">
        <f>C20+1</f>
        <v>2</v>
      </c>
      <c r="D21" s="7">
        <v>24</v>
      </c>
      <c r="E21" s="7">
        <v>22</v>
      </c>
      <c r="K21" s="10">
        <f t="shared" ref="K21:K34" si="4">C$48-$E$48</f>
        <v>0.10000000000000142</v>
      </c>
      <c r="L21" s="10">
        <f t="shared" ref="L21:L34" si="5">D$48-$E$48</f>
        <v>-9.9999999999997868E-2</v>
      </c>
      <c r="M21" s="10">
        <f t="shared" ref="M21:M24" si="6">$E$45-$E$48</f>
        <v>-3.3999999999999986</v>
      </c>
      <c r="N21" s="10">
        <f t="shared" si="0"/>
        <v>-3.3999999999999986</v>
      </c>
      <c r="O21" s="10">
        <f t="shared" ref="O21:O24" si="7">C$45-C$56</f>
        <v>1</v>
      </c>
      <c r="P21" s="10">
        <f t="shared" si="1"/>
        <v>-1</v>
      </c>
      <c r="Q21" s="10">
        <f t="shared" ref="Q21:Q24" si="8">D21-C$45</f>
        <v>-0.60000000000000142</v>
      </c>
      <c r="R21" s="10">
        <f t="shared" si="2"/>
        <v>-0.39999999999999858</v>
      </c>
      <c r="S21" s="10">
        <f t="shared" ref="S21:S24" si="9">D21-$E$48</f>
        <v>-2.8999999999999986</v>
      </c>
      <c r="T21" s="10">
        <f t="shared" si="3"/>
        <v>-4.8999999999999986</v>
      </c>
    </row>
    <row r="22" spans="2:20" ht="13.15" x14ac:dyDescent="0.4">
      <c r="B22" s="5" t="s">
        <v>81</v>
      </c>
      <c r="C22" s="6">
        <f>C21+1</f>
        <v>3</v>
      </c>
      <c r="D22" s="7">
        <v>26</v>
      </c>
      <c r="E22" s="7">
        <v>22</v>
      </c>
      <c r="K22" s="10">
        <f t="shared" si="4"/>
        <v>0.10000000000000142</v>
      </c>
      <c r="L22" s="10">
        <f t="shared" si="5"/>
        <v>-9.9999999999997868E-2</v>
      </c>
      <c r="M22" s="10">
        <f t="shared" si="6"/>
        <v>-3.3999999999999986</v>
      </c>
      <c r="N22" s="10">
        <f t="shared" si="0"/>
        <v>-3.3999999999999986</v>
      </c>
      <c r="O22" s="10">
        <f t="shared" si="7"/>
        <v>1</v>
      </c>
      <c r="P22" s="10">
        <f t="shared" si="1"/>
        <v>-1</v>
      </c>
      <c r="Q22" s="10">
        <f t="shared" si="8"/>
        <v>1.3999999999999986</v>
      </c>
      <c r="R22" s="10">
        <f t="shared" si="2"/>
        <v>-0.39999999999999858</v>
      </c>
      <c r="S22" s="10">
        <f t="shared" si="9"/>
        <v>-0.89999999999999858</v>
      </c>
      <c r="T22" s="10">
        <f t="shared" si="3"/>
        <v>-4.8999999999999986</v>
      </c>
    </row>
    <row r="23" spans="2:20" ht="13.15" x14ac:dyDescent="0.4">
      <c r="B23" s="5" t="s">
        <v>82</v>
      </c>
      <c r="C23" s="6">
        <f>C22+1</f>
        <v>4</v>
      </c>
      <c r="D23" s="7">
        <v>23</v>
      </c>
      <c r="E23" s="7">
        <v>23</v>
      </c>
      <c r="K23" s="10">
        <f t="shared" si="4"/>
        <v>0.10000000000000142</v>
      </c>
      <c r="L23" s="10">
        <f t="shared" si="5"/>
        <v>-9.9999999999997868E-2</v>
      </c>
      <c r="M23" s="10">
        <f t="shared" si="6"/>
        <v>-3.3999999999999986</v>
      </c>
      <c r="N23" s="10">
        <f t="shared" si="0"/>
        <v>-3.3999999999999986</v>
      </c>
      <c r="O23" s="10">
        <f t="shared" si="7"/>
        <v>1</v>
      </c>
      <c r="P23" s="10">
        <f t="shared" si="1"/>
        <v>-1</v>
      </c>
      <c r="Q23" s="10">
        <f t="shared" si="8"/>
        <v>-1.6000000000000014</v>
      </c>
      <c r="R23" s="10">
        <f t="shared" si="2"/>
        <v>0.60000000000000142</v>
      </c>
      <c r="S23" s="10">
        <f t="shared" si="9"/>
        <v>-3.8999999999999986</v>
      </c>
      <c r="T23" s="10">
        <f t="shared" si="3"/>
        <v>-3.8999999999999986</v>
      </c>
    </row>
    <row r="24" spans="2:20" x14ac:dyDescent="0.35">
      <c r="C24" s="6">
        <f>C23+1</f>
        <v>5</v>
      </c>
      <c r="D24" s="7">
        <v>24</v>
      </c>
      <c r="E24" s="7">
        <v>22</v>
      </c>
      <c r="K24" s="10">
        <f t="shared" si="4"/>
        <v>0.10000000000000142</v>
      </c>
      <c r="L24" s="10">
        <f t="shared" si="5"/>
        <v>-9.9999999999997868E-2</v>
      </c>
      <c r="M24" s="10">
        <f t="shared" si="6"/>
        <v>-3.3999999999999986</v>
      </c>
      <c r="N24" s="10">
        <f t="shared" si="0"/>
        <v>-3.3999999999999986</v>
      </c>
      <c r="O24" s="10">
        <f t="shared" si="7"/>
        <v>1</v>
      </c>
      <c r="P24" s="10">
        <f t="shared" si="1"/>
        <v>-1</v>
      </c>
      <c r="Q24" s="10">
        <f t="shared" si="8"/>
        <v>-0.60000000000000142</v>
      </c>
      <c r="R24" s="10">
        <f t="shared" si="2"/>
        <v>-0.39999999999999858</v>
      </c>
      <c r="S24" s="10">
        <f t="shared" si="9"/>
        <v>-2.8999999999999986</v>
      </c>
      <c r="T24" s="10">
        <f t="shared" si="3"/>
        <v>-4.8999999999999986</v>
      </c>
    </row>
    <row r="25" spans="2:20" x14ac:dyDescent="0.35">
      <c r="C25" s="8">
        <v>6</v>
      </c>
      <c r="D25" s="7">
        <v>29</v>
      </c>
      <c r="E25" s="7">
        <v>26</v>
      </c>
      <c r="K25" s="10">
        <f t="shared" si="4"/>
        <v>0.10000000000000142</v>
      </c>
      <c r="L25" s="10">
        <f t="shared" si="5"/>
        <v>-9.9999999999997868E-2</v>
      </c>
      <c r="M25" s="10">
        <f>$E$46-$E$48</f>
        <v>-0.29999999999999716</v>
      </c>
      <c r="N25" s="10">
        <f t="shared" ref="N25:N29" si="10">$E$46-$E$48</f>
        <v>-0.29999999999999716</v>
      </c>
      <c r="O25" s="10">
        <f>C$46-C$57</f>
        <v>0.89999999999999858</v>
      </c>
      <c r="P25" s="10">
        <f t="shared" ref="P25:P29" si="11">D$46-D$57</f>
        <v>-0.90000000000000568</v>
      </c>
      <c r="Q25" s="10">
        <f>D25-C$46</f>
        <v>1.3999999999999986</v>
      </c>
      <c r="R25" s="10">
        <f t="shared" ref="R25:R29" si="12">E25-D$46</f>
        <v>0.39999999999999858</v>
      </c>
      <c r="S25" s="10">
        <f>D25-$E$48</f>
        <v>2.1000000000000014</v>
      </c>
      <c r="T25" s="10">
        <f t="shared" si="3"/>
        <v>-0.89999999999999858</v>
      </c>
    </row>
    <row r="26" spans="2:20" x14ac:dyDescent="0.35">
      <c r="B26" s="8" t="s">
        <v>86</v>
      </c>
      <c r="C26" s="8">
        <f>C25+1</f>
        <v>7</v>
      </c>
      <c r="D26" s="7">
        <v>30</v>
      </c>
      <c r="E26" s="7">
        <v>26</v>
      </c>
      <c r="K26" s="10">
        <f t="shared" si="4"/>
        <v>0.10000000000000142</v>
      </c>
      <c r="L26" s="10">
        <f t="shared" si="5"/>
        <v>-9.9999999999997868E-2</v>
      </c>
      <c r="M26" s="10">
        <f t="shared" ref="M26:M29" si="13">$E$46-$E$48</f>
        <v>-0.29999999999999716</v>
      </c>
      <c r="N26" s="10">
        <f t="shared" si="10"/>
        <v>-0.29999999999999716</v>
      </c>
      <c r="O26" s="10">
        <f t="shared" ref="O26:O29" si="14">C$46-C$57</f>
        <v>0.89999999999999858</v>
      </c>
      <c r="P26" s="10">
        <f t="shared" si="11"/>
        <v>-0.90000000000000568</v>
      </c>
      <c r="Q26" s="10">
        <f t="shared" ref="Q26:Q29" si="15">D26-C$46</f>
        <v>2.3999999999999986</v>
      </c>
      <c r="R26" s="10">
        <f t="shared" si="12"/>
        <v>0.39999999999999858</v>
      </c>
      <c r="S26" s="10">
        <f t="shared" ref="S26:S29" si="16">D26-$E$48</f>
        <v>3.1000000000000014</v>
      </c>
      <c r="T26" s="10">
        <f t="shared" si="3"/>
        <v>-0.89999999999999858</v>
      </c>
    </row>
    <row r="27" spans="2:20" ht="13.15" x14ac:dyDescent="0.4">
      <c r="B27" s="5" t="s">
        <v>83</v>
      </c>
      <c r="C27" s="8">
        <f>C26+1</f>
        <v>8</v>
      </c>
      <c r="D27" s="7">
        <v>27</v>
      </c>
      <c r="E27" s="7">
        <v>26</v>
      </c>
      <c r="K27" s="10">
        <f t="shared" si="4"/>
        <v>0.10000000000000142</v>
      </c>
      <c r="L27" s="10">
        <f t="shared" si="5"/>
        <v>-9.9999999999997868E-2</v>
      </c>
      <c r="M27" s="10">
        <f t="shared" si="13"/>
        <v>-0.29999999999999716</v>
      </c>
      <c r="N27" s="10">
        <f t="shared" si="10"/>
        <v>-0.29999999999999716</v>
      </c>
      <c r="O27" s="10">
        <f t="shared" si="14"/>
        <v>0.89999999999999858</v>
      </c>
      <c r="P27" s="10">
        <f t="shared" si="11"/>
        <v>-0.90000000000000568</v>
      </c>
      <c r="Q27" s="10">
        <f t="shared" si="15"/>
        <v>-0.60000000000000142</v>
      </c>
      <c r="R27" s="10">
        <f t="shared" si="12"/>
        <v>0.39999999999999858</v>
      </c>
      <c r="S27" s="10">
        <f t="shared" si="16"/>
        <v>0.10000000000000142</v>
      </c>
      <c r="T27" s="10">
        <f t="shared" si="3"/>
        <v>-0.89999999999999858</v>
      </c>
    </row>
    <row r="28" spans="2:20" ht="13.15" x14ac:dyDescent="0.4">
      <c r="B28" s="5" t="s">
        <v>82</v>
      </c>
      <c r="C28" s="8">
        <f>C27+1</f>
        <v>9</v>
      </c>
      <c r="D28" s="7">
        <v>26</v>
      </c>
      <c r="E28" s="7">
        <v>25</v>
      </c>
      <c r="K28" s="10">
        <f t="shared" si="4"/>
        <v>0.10000000000000142</v>
      </c>
      <c r="L28" s="10">
        <f t="shared" si="5"/>
        <v>-9.9999999999997868E-2</v>
      </c>
      <c r="M28" s="10">
        <f t="shared" si="13"/>
        <v>-0.29999999999999716</v>
      </c>
      <c r="N28" s="10">
        <f t="shared" si="10"/>
        <v>-0.29999999999999716</v>
      </c>
      <c r="O28" s="10">
        <f t="shared" si="14"/>
        <v>0.89999999999999858</v>
      </c>
      <c r="P28" s="10">
        <f t="shared" si="11"/>
        <v>-0.90000000000000568</v>
      </c>
      <c r="Q28" s="10">
        <f t="shared" si="15"/>
        <v>-1.6000000000000014</v>
      </c>
      <c r="R28" s="10">
        <f t="shared" si="12"/>
        <v>-0.60000000000000142</v>
      </c>
      <c r="S28" s="10">
        <f t="shared" si="16"/>
        <v>-0.89999999999999858</v>
      </c>
      <c r="T28" s="10">
        <f t="shared" si="3"/>
        <v>-1.8999999999999986</v>
      </c>
    </row>
    <row r="29" spans="2:20" x14ac:dyDescent="0.35">
      <c r="C29" s="8">
        <f>C28+1</f>
        <v>10</v>
      </c>
      <c r="D29" s="7">
        <v>26</v>
      </c>
      <c r="E29" s="7">
        <v>25</v>
      </c>
      <c r="K29" s="10">
        <f t="shared" si="4"/>
        <v>0.10000000000000142</v>
      </c>
      <c r="L29" s="10">
        <f t="shared" si="5"/>
        <v>-9.9999999999997868E-2</v>
      </c>
      <c r="M29" s="10">
        <f t="shared" si="13"/>
        <v>-0.29999999999999716</v>
      </c>
      <c r="N29" s="10">
        <f t="shared" si="10"/>
        <v>-0.29999999999999716</v>
      </c>
      <c r="O29" s="10">
        <f t="shared" si="14"/>
        <v>0.89999999999999858</v>
      </c>
      <c r="P29" s="10">
        <f t="shared" si="11"/>
        <v>-0.90000000000000568</v>
      </c>
      <c r="Q29" s="10">
        <f t="shared" si="15"/>
        <v>-1.6000000000000014</v>
      </c>
      <c r="R29" s="10">
        <f t="shared" si="12"/>
        <v>-0.60000000000000142</v>
      </c>
      <c r="S29" s="10">
        <f t="shared" si="16"/>
        <v>-0.89999999999999858</v>
      </c>
      <c r="T29" s="10">
        <f t="shared" si="3"/>
        <v>-1.8999999999999986</v>
      </c>
    </row>
    <row r="30" spans="2:20" x14ac:dyDescent="0.35">
      <c r="C30" s="6">
        <v>11</v>
      </c>
      <c r="D30" s="7">
        <v>28</v>
      </c>
      <c r="E30" s="7">
        <v>32</v>
      </c>
      <c r="K30" s="10">
        <f t="shared" si="4"/>
        <v>0.10000000000000142</v>
      </c>
      <c r="L30" s="10">
        <f t="shared" si="5"/>
        <v>-9.9999999999997868E-2</v>
      </c>
      <c r="M30" s="10">
        <f>$E$47-$E$48</f>
        <v>3.7000000000000028</v>
      </c>
      <c r="N30" s="10">
        <f t="shared" ref="N30:N34" si="17">$E$47-$E$48</f>
        <v>3.7000000000000028</v>
      </c>
      <c r="O30" s="10">
        <f>C$47-C$58</f>
        <v>-1.9000000000000021</v>
      </c>
      <c r="P30" s="10">
        <f t="shared" ref="P30:P34" si="18">D$47-D$58</f>
        <v>1.8999999999999915</v>
      </c>
      <c r="Q30" s="10">
        <f>D30-C$47</f>
        <v>-0.80000000000000071</v>
      </c>
      <c r="R30" s="10">
        <f t="shared" ref="R30:R34" si="19">E30-D$47</f>
        <v>-0.39999999999999858</v>
      </c>
      <c r="S30" s="10">
        <f>D30-$E$48</f>
        <v>1.1000000000000014</v>
      </c>
      <c r="T30" s="10">
        <f t="shared" si="3"/>
        <v>5.1000000000000014</v>
      </c>
    </row>
    <row r="31" spans="2:20" x14ac:dyDescent="0.35">
      <c r="B31" s="6" t="s">
        <v>88</v>
      </c>
      <c r="C31" s="6">
        <f>C30+1</f>
        <v>12</v>
      </c>
      <c r="D31" s="7">
        <v>29</v>
      </c>
      <c r="E31" s="7">
        <v>35</v>
      </c>
      <c r="K31" s="10">
        <f t="shared" si="4"/>
        <v>0.10000000000000142</v>
      </c>
      <c r="L31" s="10">
        <f t="shared" si="5"/>
        <v>-9.9999999999997868E-2</v>
      </c>
      <c r="M31" s="10">
        <f t="shared" ref="M31:M34" si="20">$E$47-$E$48</f>
        <v>3.7000000000000028</v>
      </c>
      <c r="N31" s="10">
        <f t="shared" si="17"/>
        <v>3.7000000000000028</v>
      </c>
      <c r="O31" s="10">
        <f t="shared" ref="O31:O34" si="21">C$47-C$58</f>
        <v>-1.9000000000000021</v>
      </c>
      <c r="P31" s="10">
        <f t="shared" si="18"/>
        <v>1.8999999999999915</v>
      </c>
      <c r="Q31" s="10">
        <f t="shared" ref="Q31:Q34" si="22">D31-C$47</f>
        <v>0.19999999999999929</v>
      </c>
      <c r="R31" s="10">
        <f t="shared" si="19"/>
        <v>2.6000000000000014</v>
      </c>
      <c r="S31" s="10">
        <f t="shared" ref="S31:S34" si="23">D31-$E$48</f>
        <v>2.1000000000000014</v>
      </c>
      <c r="T31" s="10">
        <f t="shared" si="3"/>
        <v>8.1000000000000014</v>
      </c>
    </row>
    <row r="32" spans="2:20" ht="13.15" x14ac:dyDescent="0.4">
      <c r="B32" s="5" t="s">
        <v>110</v>
      </c>
      <c r="C32" s="6">
        <f>C31+1</f>
        <v>13</v>
      </c>
      <c r="D32" s="7">
        <v>27</v>
      </c>
      <c r="E32" s="7">
        <v>32</v>
      </c>
      <c r="K32" s="10">
        <f t="shared" si="4"/>
        <v>0.10000000000000142</v>
      </c>
      <c r="L32" s="10">
        <f t="shared" si="5"/>
        <v>-9.9999999999997868E-2</v>
      </c>
      <c r="M32" s="10">
        <f t="shared" si="20"/>
        <v>3.7000000000000028</v>
      </c>
      <c r="N32" s="10">
        <f t="shared" si="17"/>
        <v>3.7000000000000028</v>
      </c>
      <c r="O32" s="10">
        <f t="shared" si="21"/>
        <v>-1.9000000000000021</v>
      </c>
      <c r="P32" s="10">
        <f t="shared" si="18"/>
        <v>1.8999999999999915</v>
      </c>
      <c r="Q32" s="10">
        <f t="shared" si="22"/>
        <v>-1.8000000000000007</v>
      </c>
      <c r="R32" s="10">
        <f t="shared" si="19"/>
        <v>-0.39999999999999858</v>
      </c>
      <c r="S32" s="10">
        <f t="shared" si="23"/>
        <v>0.10000000000000142</v>
      </c>
      <c r="T32" s="10">
        <f t="shared" si="3"/>
        <v>5.1000000000000014</v>
      </c>
    </row>
    <row r="33" spans="1:20" ht="13.15" x14ac:dyDescent="0.4">
      <c r="B33" s="5" t="s">
        <v>82</v>
      </c>
      <c r="C33" s="6">
        <f>C32+1</f>
        <v>14</v>
      </c>
      <c r="D33" s="7">
        <v>31</v>
      </c>
      <c r="E33" s="7">
        <v>31</v>
      </c>
      <c r="K33" s="10">
        <f t="shared" si="4"/>
        <v>0.10000000000000142</v>
      </c>
      <c r="L33" s="10">
        <f t="shared" si="5"/>
        <v>-9.9999999999997868E-2</v>
      </c>
      <c r="M33" s="10">
        <f t="shared" si="20"/>
        <v>3.7000000000000028</v>
      </c>
      <c r="N33" s="10">
        <f t="shared" si="17"/>
        <v>3.7000000000000028</v>
      </c>
      <c r="O33" s="10">
        <f t="shared" si="21"/>
        <v>-1.9000000000000021</v>
      </c>
      <c r="P33" s="10">
        <f t="shared" si="18"/>
        <v>1.8999999999999915</v>
      </c>
      <c r="Q33" s="10">
        <f t="shared" si="22"/>
        <v>2.1999999999999993</v>
      </c>
      <c r="R33" s="10">
        <f t="shared" si="19"/>
        <v>-1.3999999999999986</v>
      </c>
      <c r="S33" s="10">
        <f t="shared" si="23"/>
        <v>4.1000000000000014</v>
      </c>
      <c r="T33" s="10">
        <f t="shared" si="3"/>
        <v>4.1000000000000014</v>
      </c>
    </row>
    <row r="34" spans="1:20" x14ac:dyDescent="0.35">
      <c r="C34" s="6">
        <f>C33+1</f>
        <v>15</v>
      </c>
      <c r="D34" s="7">
        <v>29</v>
      </c>
      <c r="E34" s="7">
        <v>32</v>
      </c>
      <c r="K34" s="10">
        <f t="shared" si="4"/>
        <v>0.10000000000000142</v>
      </c>
      <c r="L34" s="10">
        <f t="shared" si="5"/>
        <v>-9.9999999999997868E-2</v>
      </c>
      <c r="M34" s="10">
        <f t="shared" si="20"/>
        <v>3.7000000000000028</v>
      </c>
      <c r="N34" s="10">
        <f t="shared" si="17"/>
        <v>3.7000000000000028</v>
      </c>
      <c r="O34" s="10">
        <f t="shared" si="21"/>
        <v>-1.9000000000000021</v>
      </c>
      <c r="P34" s="10">
        <f t="shared" si="18"/>
        <v>1.8999999999999915</v>
      </c>
      <c r="Q34" s="10">
        <f t="shared" si="22"/>
        <v>0.19999999999999929</v>
      </c>
      <c r="R34" s="10">
        <f t="shared" si="19"/>
        <v>-0.39999999999999858</v>
      </c>
      <c r="S34" s="10">
        <f t="shared" si="23"/>
        <v>2.1000000000000014</v>
      </c>
      <c r="T34" s="10">
        <f t="shared" si="3"/>
        <v>5.1000000000000014</v>
      </c>
    </row>
    <row r="38" spans="1:20" ht="15" x14ac:dyDescent="0.4">
      <c r="A38" s="25" t="s">
        <v>75</v>
      </c>
      <c r="B38" s="24"/>
      <c r="C38" s="24"/>
      <c r="D38" s="24"/>
      <c r="E38" s="24"/>
      <c r="F38" s="24"/>
      <c r="G38" s="24"/>
      <c r="H38" s="24"/>
      <c r="I38" s="24"/>
      <c r="J38" s="24"/>
    </row>
    <row r="41" spans="1:20" x14ac:dyDescent="0.35">
      <c r="A41" s="23" t="s">
        <v>74</v>
      </c>
      <c r="B41" s="23"/>
      <c r="C41" s="23"/>
      <c r="D41" s="23"/>
      <c r="E41" s="23"/>
      <c r="F41" s="23"/>
      <c r="G41" s="23"/>
      <c r="H41" s="23"/>
      <c r="I41" s="23"/>
      <c r="J41" s="23"/>
    </row>
    <row r="44" spans="1:20" ht="13.15" x14ac:dyDescent="0.4">
      <c r="B44" s="5" t="s">
        <v>63</v>
      </c>
      <c r="C44" s="5" t="str">
        <f>D19</f>
        <v>A1: Frauen</v>
      </c>
      <c r="D44" s="5" t="str">
        <f>E19</f>
        <v>A2: Männer</v>
      </c>
      <c r="E44" s="5" t="s">
        <v>73</v>
      </c>
    </row>
    <row r="45" spans="1:20" ht="13.15" x14ac:dyDescent="0.4">
      <c r="B45" s="5" t="str">
        <f>B21</f>
        <v>B1: KeinPla</v>
      </c>
      <c r="C45" s="13">
        <f>AVERAGE(D20:D24)</f>
        <v>24.6</v>
      </c>
      <c r="D45" s="13">
        <f>AVERAGE(E20:E24)</f>
        <v>22.4</v>
      </c>
      <c r="E45" s="13">
        <f>AVERAGE(D20:E24)</f>
        <v>23.5</v>
      </c>
    </row>
    <row r="46" spans="1:20" ht="13.15" x14ac:dyDescent="0.4">
      <c r="B46" s="5" t="str">
        <f>B26</f>
        <v>B2: MitPla</v>
      </c>
      <c r="C46" s="13">
        <f>AVERAGE(D25:D29)</f>
        <v>27.6</v>
      </c>
      <c r="D46" s="13">
        <f>AVERAGE(E25:E29)</f>
        <v>25.6</v>
      </c>
      <c r="E46" s="13">
        <f>AVERAGE(D25:E29)</f>
        <v>26.6</v>
      </c>
    </row>
    <row r="47" spans="1:20" ht="13.15" x14ac:dyDescent="0.4">
      <c r="B47" s="5" t="str">
        <f>B31</f>
        <v>B3: VielPla</v>
      </c>
      <c r="C47" s="13">
        <f>AVERAGE(D30:D34)</f>
        <v>28.8</v>
      </c>
      <c r="D47" s="13">
        <f>AVERAGE(E30:E34)</f>
        <v>32.4</v>
      </c>
      <c r="E47" s="13">
        <f>AVERAGE(D30:E34)</f>
        <v>30.6</v>
      </c>
    </row>
    <row r="48" spans="1:20" ht="14.65" x14ac:dyDescent="0.5">
      <c r="B48" s="5" t="s">
        <v>73</v>
      </c>
      <c r="C48" s="13">
        <f>AVERAGE(D20:D34)</f>
        <v>27</v>
      </c>
      <c r="D48" s="13">
        <f>AVERAGE(E20:E34)</f>
        <v>26.8</v>
      </c>
      <c r="E48" s="13">
        <f>AVERAGE(D20:E34)</f>
        <v>26.9</v>
      </c>
      <c r="F48" s="5" t="s">
        <v>72</v>
      </c>
    </row>
    <row r="52" spans="1:10" x14ac:dyDescent="0.35">
      <c r="A52" s="23" t="s">
        <v>71</v>
      </c>
      <c r="B52" s="23"/>
      <c r="C52" s="23"/>
      <c r="D52" s="23"/>
      <c r="E52" s="23"/>
      <c r="F52" s="23"/>
      <c r="G52" s="23"/>
      <c r="H52" s="23"/>
      <c r="I52" s="23"/>
      <c r="J52" s="23"/>
    </row>
    <row r="55" spans="1:10" ht="13.15" x14ac:dyDescent="0.4">
      <c r="B55" s="5" t="s">
        <v>63</v>
      </c>
      <c r="C55" s="5" t="str">
        <f>C44</f>
        <v>A1: Frauen</v>
      </c>
      <c r="D55" s="5" t="str">
        <f>D44</f>
        <v>A2: Männer</v>
      </c>
    </row>
    <row r="56" spans="1:10" ht="13.15" x14ac:dyDescent="0.4">
      <c r="B56" s="5" t="str">
        <f>B45</f>
        <v>B1: KeinPla</v>
      </c>
      <c r="C56" s="13">
        <f>$E45+C$48-$E$48</f>
        <v>23.6</v>
      </c>
      <c r="D56" s="13">
        <f t="shared" ref="D56:D58" si="24">$E45+D$48-$E$48</f>
        <v>23.4</v>
      </c>
    </row>
    <row r="57" spans="1:10" ht="13.15" x14ac:dyDescent="0.4">
      <c r="B57" s="5" t="str">
        <f>B46</f>
        <v>B2: MitPla</v>
      </c>
      <c r="C57" s="13">
        <f t="shared" ref="C57" si="25">$E46+C$48-$E$48</f>
        <v>26.700000000000003</v>
      </c>
      <c r="D57" s="13">
        <f t="shared" si="24"/>
        <v>26.500000000000007</v>
      </c>
    </row>
    <row r="58" spans="1:10" ht="13.15" x14ac:dyDescent="0.4">
      <c r="B58" s="5" t="str">
        <f>B47</f>
        <v>B3: VielPla</v>
      </c>
      <c r="C58" s="13">
        <f t="shared" ref="C58" si="26">$E47+C$48-$E$48</f>
        <v>30.700000000000003</v>
      </c>
      <c r="D58" s="13">
        <f t="shared" si="24"/>
        <v>30.500000000000007</v>
      </c>
    </row>
    <row r="62" spans="1:10" x14ac:dyDescent="0.35">
      <c r="A62" s="23" t="s">
        <v>70</v>
      </c>
      <c r="B62" s="23"/>
      <c r="C62" s="23"/>
      <c r="D62" s="23"/>
      <c r="E62" s="23"/>
      <c r="F62" s="23"/>
      <c r="G62" s="23"/>
      <c r="H62" s="23"/>
      <c r="I62" s="23"/>
      <c r="J62" s="23"/>
    </row>
    <row r="65" spans="2:14" x14ac:dyDescent="0.35">
      <c r="B65" s="6"/>
      <c r="C65" s="6"/>
      <c r="D65" s="6"/>
      <c r="E65" s="6"/>
      <c r="F65" s="6"/>
      <c r="G65" s="6"/>
      <c r="I65" s="6"/>
      <c r="J65" s="6"/>
      <c r="K65" s="6"/>
      <c r="L65" s="6"/>
      <c r="M65" s="6"/>
      <c r="N65" s="6"/>
    </row>
    <row r="66" spans="2:14" x14ac:dyDescent="0.35">
      <c r="B66" s="6"/>
      <c r="C66" s="6"/>
      <c r="D66" s="6"/>
      <c r="E66" s="6"/>
      <c r="F66" s="6"/>
      <c r="G66" s="6"/>
      <c r="I66" s="6"/>
      <c r="J66" s="6"/>
      <c r="K66" s="6"/>
      <c r="L66" s="6"/>
      <c r="M66" s="6"/>
      <c r="N66" s="6"/>
    </row>
    <row r="67" spans="2:14" x14ac:dyDescent="0.35">
      <c r="B67" s="6"/>
      <c r="C67" s="6"/>
      <c r="D67" s="6"/>
      <c r="E67" s="6"/>
      <c r="F67" s="6"/>
      <c r="G67" s="6"/>
      <c r="I67" s="6"/>
      <c r="J67" s="6"/>
      <c r="K67" s="6"/>
      <c r="L67" s="6"/>
      <c r="M67" s="6"/>
      <c r="N67" s="6"/>
    </row>
    <row r="68" spans="2:14" x14ac:dyDescent="0.35">
      <c r="B68" s="6"/>
      <c r="C68" s="6"/>
      <c r="D68" s="6"/>
      <c r="E68" s="6"/>
      <c r="F68" s="6"/>
      <c r="G68" s="6"/>
      <c r="I68" s="6"/>
      <c r="J68" s="6"/>
      <c r="K68" s="6"/>
      <c r="L68" s="6"/>
      <c r="M68" s="6"/>
      <c r="N68" s="6"/>
    </row>
    <row r="69" spans="2:14" x14ac:dyDescent="0.35">
      <c r="B69" s="6"/>
      <c r="C69" s="6"/>
      <c r="D69" s="6"/>
      <c r="E69" s="6"/>
      <c r="F69" s="6"/>
      <c r="G69" s="6"/>
      <c r="I69" s="6"/>
      <c r="J69" s="6"/>
      <c r="K69" s="6"/>
      <c r="L69" s="6"/>
      <c r="M69" s="6"/>
      <c r="N69" s="6"/>
    </row>
    <row r="70" spans="2:14" x14ac:dyDescent="0.35">
      <c r="B70" s="6"/>
      <c r="C70" s="6" t="s">
        <v>69</v>
      </c>
      <c r="D70" s="6"/>
      <c r="E70" s="6"/>
      <c r="F70" s="6"/>
      <c r="G70" s="6"/>
      <c r="I70" s="6"/>
      <c r="J70" s="6" t="s">
        <v>68</v>
      </c>
      <c r="K70" s="6"/>
      <c r="L70" s="6"/>
      <c r="M70" s="6"/>
      <c r="N70" s="6"/>
    </row>
    <row r="71" spans="2:14" x14ac:dyDescent="0.35">
      <c r="B71" s="6"/>
      <c r="C71" s="6"/>
      <c r="D71" s="6"/>
      <c r="E71" s="6"/>
      <c r="F71" s="6"/>
      <c r="G71" s="6"/>
      <c r="I71" s="6"/>
      <c r="J71" s="6"/>
      <c r="K71" s="6"/>
      <c r="L71" s="6"/>
      <c r="M71" s="6"/>
      <c r="N71" s="6"/>
    </row>
    <row r="72" spans="2:14" x14ac:dyDescent="0.35">
      <c r="B72" s="6"/>
      <c r="C72" s="6"/>
      <c r="D72" s="6"/>
      <c r="E72" s="6"/>
      <c r="F72" s="6"/>
      <c r="G72" s="6"/>
      <c r="I72" s="6"/>
      <c r="J72" s="6"/>
      <c r="K72" s="6"/>
      <c r="L72" s="6"/>
      <c r="M72" s="6"/>
      <c r="N72" s="6"/>
    </row>
    <row r="73" spans="2:14" x14ac:dyDescent="0.35">
      <c r="B73" s="6"/>
      <c r="C73" s="6"/>
      <c r="D73" s="6"/>
      <c r="E73" s="6"/>
      <c r="F73" s="6"/>
      <c r="G73" s="6"/>
      <c r="I73" s="6"/>
      <c r="J73" s="6"/>
      <c r="K73" s="6"/>
      <c r="L73" s="6"/>
      <c r="M73" s="6"/>
      <c r="N73" s="6"/>
    </row>
    <row r="74" spans="2:14" x14ac:dyDescent="0.35">
      <c r="B74" s="6"/>
      <c r="C74" s="6"/>
      <c r="D74" s="6"/>
      <c r="E74" s="6"/>
      <c r="F74" s="6"/>
      <c r="G74" s="6"/>
      <c r="I74" s="6"/>
      <c r="J74" s="6"/>
      <c r="K74" s="6"/>
      <c r="L74" s="6"/>
      <c r="M74" s="6"/>
      <c r="N74" s="6"/>
    </row>
    <row r="75" spans="2:14" x14ac:dyDescent="0.35">
      <c r="B75" s="6"/>
      <c r="C75" s="6"/>
      <c r="D75" s="6"/>
      <c r="E75" s="6"/>
      <c r="F75" s="6"/>
      <c r="G75" s="6"/>
      <c r="I75" s="6"/>
      <c r="J75" s="6"/>
      <c r="K75" s="6"/>
      <c r="L75" s="6"/>
      <c r="M75" s="6"/>
      <c r="N75" s="6"/>
    </row>
    <row r="76" spans="2:14" x14ac:dyDescent="0.35">
      <c r="B76" s="6"/>
      <c r="C76" s="6"/>
      <c r="D76" s="6"/>
      <c r="E76" s="6"/>
      <c r="F76" s="6"/>
      <c r="G76" s="6"/>
      <c r="I76" s="6"/>
      <c r="J76" s="6"/>
      <c r="K76" s="6"/>
      <c r="L76" s="6"/>
      <c r="M76" s="6"/>
      <c r="N76" s="6"/>
    </row>
    <row r="77" spans="2:14" x14ac:dyDescent="0.35">
      <c r="B77" s="6"/>
      <c r="C77" s="6"/>
      <c r="D77" s="6"/>
      <c r="E77" s="6"/>
      <c r="F77" s="6"/>
      <c r="G77" s="6"/>
      <c r="I77" s="6"/>
      <c r="J77" s="6"/>
      <c r="K77" s="6"/>
      <c r="L77" s="6"/>
      <c r="M77" s="6"/>
      <c r="N77" s="6"/>
    </row>
    <row r="78" spans="2:14" x14ac:dyDescent="0.35">
      <c r="B78" s="6"/>
      <c r="C78" s="6"/>
      <c r="D78" s="6"/>
      <c r="E78" s="6"/>
      <c r="F78" s="6"/>
      <c r="G78" s="6"/>
      <c r="I78" s="6"/>
      <c r="J78" s="6"/>
      <c r="K78" s="6"/>
      <c r="L78" s="6"/>
      <c r="M78" s="6"/>
      <c r="N78" s="6"/>
    </row>
    <row r="79" spans="2:14" x14ac:dyDescent="0.35">
      <c r="B79" s="6"/>
      <c r="C79" s="6"/>
      <c r="D79" s="6"/>
      <c r="E79" s="6"/>
      <c r="F79" s="6"/>
      <c r="G79" s="6"/>
      <c r="I79" s="6"/>
      <c r="J79" s="6"/>
      <c r="K79" s="6"/>
      <c r="L79" s="6"/>
      <c r="M79" s="6"/>
      <c r="N79" s="6"/>
    </row>
    <row r="80" spans="2:14" x14ac:dyDescent="0.35">
      <c r="B80" s="6"/>
      <c r="C80" s="6"/>
      <c r="D80" s="6"/>
      <c r="E80" s="6"/>
      <c r="F80" s="6"/>
      <c r="G80" s="6"/>
      <c r="I80" s="6"/>
      <c r="J80" s="6"/>
      <c r="K80" s="6"/>
      <c r="L80" s="6"/>
      <c r="M80" s="6"/>
      <c r="N80" s="6"/>
    </row>
    <row r="81" spans="1:14" x14ac:dyDescent="0.35">
      <c r="B81" s="6"/>
      <c r="C81" s="6"/>
      <c r="D81" s="6"/>
      <c r="E81" s="6"/>
      <c r="F81" s="6"/>
      <c r="G81" s="6"/>
      <c r="I81" s="6"/>
      <c r="J81" s="6"/>
      <c r="K81" s="6"/>
      <c r="L81" s="6"/>
      <c r="M81" s="6"/>
      <c r="N81" s="6"/>
    </row>
    <row r="85" spans="1:14" x14ac:dyDescent="0.35">
      <c r="A85" s="23" t="s">
        <v>67</v>
      </c>
      <c r="B85" s="23"/>
      <c r="C85" s="23"/>
      <c r="D85" s="23"/>
      <c r="E85" s="23"/>
      <c r="F85" s="23"/>
      <c r="G85" s="23"/>
      <c r="H85" s="23"/>
      <c r="I85" s="23"/>
      <c r="J85" s="23"/>
    </row>
    <row r="88" spans="1:14" ht="13.15" x14ac:dyDescent="0.4">
      <c r="B88" s="5" t="s">
        <v>66</v>
      </c>
      <c r="C88" s="13">
        <v>5</v>
      </c>
    </row>
    <row r="89" spans="1:14" ht="13.15" x14ac:dyDescent="0.4">
      <c r="B89" s="5" t="s">
        <v>65</v>
      </c>
      <c r="C89" s="13">
        <f>COUNTA(C55:D55)</f>
        <v>2</v>
      </c>
      <c r="H89" s="10" t="s">
        <v>93</v>
      </c>
      <c r="I89" s="10" t="s">
        <v>94</v>
      </c>
    </row>
    <row r="90" spans="1:14" ht="13.15" x14ac:dyDescent="0.4">
      <c r="B90" s="5" t="s">
        <v>64</v>
      </c>
      <c r="C90" s="13">
        <f>COUNTA(B56:B58)</f>
        <v>3</v>
      </c>
      <c r="H90" s="10" t="s">
        <v>95</v>
      </c>
      <c r="I90" s="10" t="s">
        <v>96</v>
      </c>
    </row>
    <row r="91" spans="1:14" x14ac:dyDescent="0.35">
      <c r="H91" s="10" t="s">
        <v>92</v>
      </c>
      <c r="I91" s="10" t="s">
        <v>97</v>
      </c>
    </row>
    <row r="92" spans="1:14" ht="13.15" x14ac:dyDescent="0.4">
      <c r="B92" s="5" t="s">
        <v>63</v>
      </c>
      <c r="C92" s="5" t="s">
        <v>62</v>
      </c>
      <c r="D92" s="5" t="s">
        <v>61</v>
      </c>
      <c r="E92" s="5" t="s">
        <v>60</v>
      </c>
      <c r="F92" s="5" t="s">
        <v>59</v>
      </c>
      <c r="G92" s="5" t="s">
        <v>58</v>
      </c>
    </row>
    <row r="93" spans="1:14" ht="13.15" x14ac:dyDescent="0.4">
      <c r="B93" s="5" t="s">
        <v>57</v>
      </c>
      <c r="C93" s="13">
        <f>SUMSQ(K20:L34)</f>
        <v>0.29999999999999782</v>
      </c>
      <c r="D93" s="13">
        <f>C89-1</f>
        <v>1</v>
      </c>
      <c r="E93" s="13">
        <f>$C93/$D93</f>
        <v>0.29999999999999782</v>
      </c>
      <c r="F93" s="13">
        <f>E93/$E$96</f>
        <v>0.17647058823529282</v>
      </c>
      <c r="G93" s="13">
        <f>1-_xlfn.F.DIST(F93,D93,$D$96,TRUE)</f>
        <v>0.67816121466461654</v>
      </c>
      <c r="J93" s="10" t="s">
        <v>89</v>
      </c>
    </row>
    <row r="94" spans="1:14" ht="13.15" x14ac:dyDescent="0.4">
      <c r="B94" s="5" t="s">
        <v>56</v>
      </c>
      <c r="C94" s="13">
        <f>SUMSQ(M20:N34)</f>
        <v>253.40000000000018</v>
      </c>
      <c r="D94" s="13">
        <f>C90-1</f>
        <v>2</v>
      </c>
      <c r="E94" s="13">
        <f t="shared" ref="E94:E97" si="27">$C94/$D94</f>
        <v>126.70000000000009</v>
      </c>
      <c r="F94" s="13">
        <f t="shared" ref="F94" si="28">E94/$E$96</f>
        <v>74.529411764705927</v>
      </c>
      <c r="G94" s="13">
        <f>1-_xlfn.F.DIST(F94,D94,$D$96,TRUE)</f>
        <v>5.0606852042278661E-11</v>
      </c>
      <c r="J94" s="10" t="s">
        <v>91</v>
      </c>
    </row>
    <row r="95" spans="1:14" ht="13.15" x14ac:dyDescent="0.4">
      <c r="B95" s="5" t="s">
        <v>55</v>
      </c>
      <c r="C95" s="13">
        <f>SUMSQ(O20:P34)</f>
        <v>54.199999999999903</v>
      </c>
      <c r="D95" s="13">
        <f>D93*D94</f>
        <v>2</v>
      </c>
      <c r="E95" s="13">
        <f t="shared" si="27"/>
        <v>27.099999999999952</v>
      </c>
      <c r="F95" s="13">
        <f>E95/$E$96</f>
        <v>15.941176470588205</v>
      </c>
      <c r="G95" s="13">
        <f>1-_xlfn.F.DIST(F95,D95,$D$96,TRUE)</f>
        <v>3.9376643489075214E-5</v>
      </c>
      <c r="J95" s="10" t="s">
        <v>90</v>
      </c>
    </row>
    <row r="96" spans="1:14" ht="13.15" x14ac:dyDescent="0.4">
      <c r="B96" s="5" t="s">
        <v>54</v>
      </c>
      <c r="C96" s="13">
        <f>SUMSQ(Q20:R34)</f>
        <v>40.800000000000004</v>
      </c>
      <c r="D96" s="13">
        <f>C89*C90*(C88-1)</f>
        <v>24</v>
      </c>
      <c r="E96" s="13">
        <f>$C96/$D96</f>
        <v>1.7000000000000002</v>
      </c>
    </row>
    <row r="97" spans="1:10" ht="13.15" x14ac:dyDescent="0.4">
      <c r="B97" s="5" t="s">
        <v>53</v>
      </c>
      <c r="C97" s="13">
        <f>SUMSQ(S20:T34)</f>
        <v>348.69999999999993</v>
      </c>
      <c r="D97" s="13">
        <f>C88*C89*C90-1</f>
        <v>29</v>
      </c>
      <c r="E97" s="13">
        <f t="shared" si="27"/>
        <v>12.024137931034481</v>
      </c>
    </row>
    <row r="101" spans="1:10" x14ac:dyDescent="0.35">
      <c r="A101" s="23" t="s">
        <v>52</v>
      </c>
      <c r="B101" s="23"/>
      <c r="C101" s="23"/>
      <c r="D101" s="23"/>
      <c r="E101" s="23"/>
      <c r="F101" s="23"/>
      <c r="G101" s="23"/>
      <c r="H101" s="23"/>
      <c r="I101" s="23"/>
      <c r="J101" s="23"/>
    </row>
    <row r="104" spans="1:10" ht="13.15" x14ac:dyDescent="0.4">
      <c r="B104" s="5" t="str">
        <f>"eta²("&amp;B93&amp;")"</f>
        <v>eta²(A)</v>
      </c>
      <c r="C104" s="13">
        <f>C93/$C$97</f>
        <v>8.6033839977057037E-4</v>
      </c>
    </row>
    <row r="105" spans="1:10" ht="13.15" x14ac:dyDescent="0.4">
      <c r="B105" s="5" t="str">
        <f>"eta²("&amp;B94&amp;")"</f>
        <v>eta²(B)</v>
      </c>
      <c r="C105" s="13">
        <f t="shared" ref="C105" si="29">C94/$C$97</f>
        <v>0.72669916833954751</v>
      </c>
    </row>
    <row r="106" spans="1:10" ht="13.15" x14ac:dyDescent="0.4">
      <c r="B106" s="5" t="str">
        <f>"eta²("&amp;B95&amp;")"</f>
        <v>eta²(AxB)</v>
      </c>
      <c r="C106" s="13">
        <f>C95/$C$97</f>
        <v>0.15543447089188389</v>
      </c>
    </row>
    <row r="107" spans="1:10" ht="13.15" x14ac:dyDescent="0.4">
      <c r="B107" s="5" t="str">
        <f>"eta²("&amp;B96&amp;")"</f>
        <v>eta²(Fehler)</v>
      </c>
      <c r="C107" s="13">
        <f>C96/$C$97</f>
        <v>0.11700602236879842</v>
      </c>
    </row>
    <row r="111" spans="1:10" x14ac:dyDescent="0.35">
      <c r="A111" s="23" t="s">
        <v>51</v>
      </c>
      <c r="B111" s="23"/>
      <c r="C111" s="23"/>
      <c r="D111" s="23"/>
      <c r="E111" s="23"/>
      <c r="F111" s="23"/>
      <c r="G111" s="23"/>
      <c r="H111" s="23"/>
      <c r="I111" s="23"/>
      <c r="J111" s="23"/>
    </row>
    <row r="114" spans="2:7" ht="13.15" x14ac:dyDescent="0.4">
      <c r="B114" s="5" t="s">
        <v>50</v>
      </c>
      <c r="C114" s="13" t="s">
        <v>105</v>
      </c>
      <c r="D114" s="13"/>
      <c r="E114" s="13"/>
      <c r="F114" s="13"/>
      <c r="G114" s="13"/>
    </row>
    <row r="115" spans="2:7" x14ac:dyDescent="0.35">
      <c r="C115" s="13" t="s">
        <v>106</v>
      </c>
      <c r="D115" s="13"/>
      <c r="E115" s="13"/>
      <c r="F115" s="13"/>
      <c r="G115" s="13"/>
    </row>
    <row r="116" spans="2:7" x14ac:dyDescent="0.35">
      <c r="C116" s="13" t="s">
        <v>107</v>
      </c>
      <c r="D116" s="13"/>
      <c r="E116" s="13"/>
      <c r="F116" s="13"/>
      <c r="G116" s="13"/>
    </row>
    <row r="117" spans="2:7" x14ac:dyDescent="0.35">
      <c r="C117" s="13" t="s">
        <v>108</v>
      </c>
      <c r="D117" s="13"/>
      <c r="E117" s="13"/>
      <c r="F117" s="13"/>
      <c r="G117" s="13"/>
    </row>
    <row r="118" spans="2:7" x14ac:dyDescent="0.35">
      <c r="C118" s="13" t="s">
        <v>109</v>
      </c>
      <c r="D118" s="13"/>
      <c r="E118" s="13"/>
      <c r="F118" s="13"/>
      <c r="G118" s="13"/>
    </row>
    <row r="119" spans="2:7" x14ac:dyDescent="0.35">
      <c r="C119" s="13"/>
      <c r="D119" s="13"/>
      <c r="E119" s="13"/>
      <c r="F119" s="13"/>
      <c r="G119" s="13"/>
    </row>
    <row r="120" spans="2:7" x14ac:dyDescent="0.35">
      <c r="C120" s="13"/>
      <c r="D120" s="13"/>
      <c r="E120" s="13"/>
      <c r="F120" s="13"/>
      <c r="G120" s="13"/>
    </row>
    <row r="121" spans="2:7" x14ac:dyDescent="0.35">
      <c r="C121" s="13"/>
      <c r="D121" s="13"/>
      <c r="E121" s="13"/>
      <c r="F121" s="13"/>
      <c r="G121" s="13"/>
    </row>
    <row r="122" spans="2:7" x14ac:dyDescent="0.35">
      <c r="C122" s="13"/>
      <c r="D122" s="13"/>
      <c r="E122" s="13"/>
      <c r="F122" s="13"/>
      <c r="G122" s="13"/>
    </row>
    <row r="123" spans="2:7" x14ac:dyDescent="0.35">
      <c r="C123" s="13"/>
      <c r="D123" s="13"/>
      <c r="E123" s="13"/>
      <c r="F123" s="13"/>
      <c r="G123" s="13"/>
    </row>
    <row r="124" spans="2:7" x14ac:dyDescent="0.35">
      <c r="C124" s="13"/>
      <c r="D124" s="13"/>
      <c r="E124" s="13"/>
      <c r="F124" s="13"/>
      <c r="G124" s="13"/>
    </row>
    <row r="125" spans="2:7" x14ac:dyDescent="0.35">
      <c r="C125" s="13"/>
      <c r="D125" s="13"/>
      <c r="E125" s="13"/>
      <c r="F125" s="13"/>
      <c r="G125" s="13"/>
    </row>
    <row r="126" spans="2:7" x14ac:dyDescent="0.35">
      <c r="C126" s="13"/>
      <c r="D126" s="13"/>
      <c r="E126" s="13"/>
      <c r="F126" s="13"/>
      <c r="G126" s="13"/>
    </row>
    <row r="127" spans="2:7" x14ac:dyDescent="0.35">
      <c r="C127" s="13"/>
      <c r="D127" s="13"/>
      <c r="E127" s="13"/>
      <c r="F127" s="13"/>
      <c r="G127" s="13"/>
    </row>
    <row r="128" spans="2:7" x14ac:dyDescent="0.35">
      <c r="C128" s="13"/>
      <c r="D128" s="13"/>
      <c r="E128" s="13"/>
      <c r="F128" s="13"/>
      <c r="G128" s="13"/>
    </row>
  </sheetData>
  <pageMargins left="0.78740157499999996" right="0.78740157499999996" top="0.984251969" bottom="0.984251969" header="0.4921259845" footer="0.4921259845"/>
  <pageSetup paperSize="9" orientation="portrait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Hinweise</vt:lpstr>
      <vt:lpstr>Aufgabe1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Thorben Eckl</dc:creator>
  <cp:lastModifiedBy>Thorben Eckl</cp:lastModifiedBy>
  <dcterms:created xsi:type="dcterms:W3CDTF">2019-11-27T22:17:20Z</dcterms:created>
  <dcterms:modified xsi:type="dcterms:W3CDTF">2019-11-28T09:50:07Z</dcterms:modified>
</cp:coreProperties>
</file>