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-120" yWindow="-120" windowWidth="29040" windowHeight="15840" activeTab="3"/>
  </bookViews>
  <sheets>
    <sheet name="Pingo" sheetId="1" r:id="rId1"/>
    <sheet name="Formeln" sheetId="3" r:id="rId2"/>
    <sheet name="Beispiel" sheetId="6" r:id="rId3"/>
    <sheet name="Beispiel2" sheetId="7" r:id="rId4"/>
  </sheets>
  <externalReferences>
    <externalReference r:id="rId5"/>
  </externalReferences>
  <definedNames>
    <definedName name="beschr">OFFSET(OFFSET([1]Binomialverteilung!$B$7,[1]Binomialverteilung!$K$6,0),,,([1]Binomialverteilung!$K$7-[1]Binomialverteilung!$K$6+1))</definedName>
    <definedName name="fromK">OFFSET([1]Binomialverteilung!$B$6,,,[1]Binomialverteilung!$K$7+2)</definedName>
    <definedName name="WkVert">OFFSET(OFFSET([1]Binomialverteilung!$C$7,[1]Binomialverteilung!$K$6,0),,,[1]Binomialverteilung!$K$7+1-[1]Binomialverteilung!$K$6)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11" i="7" l="1"/>
  <c r="H11" i="7"/>
  <c r="H14" i="7" s="1"/>
  <c r="I10" i="7"/>
  <c r="H10" i="7"/>
  <c r="I9" i="7"/>
  <c r="H9" i="7"/>
  <c r="H17" i="7" l="1"/>
  <c r="H15" i="7"/>
  <c r="H16" i="7" s="1"/>
  <c r="H12" i="7"/>
  <c r="H13" i="7"/>
  <c r="H19" i="6" l="1"/>
  <c r="H18" i="6"/>
  <c r="H14" i="6"/>
  <c r="H15" i="6" s="1"/>
  <c r="H16" i="6" s="1"/>
  <c r="L13" i="6"/>
  <c r="K13" i="6"/>
  <c r="H17" i="6"/>
  <c r="I13" i="6"/>
  <c r="H13" i="6"/>
  <c r="I12" i="6"/>
  <c r="H12" i="6"/>
  <c r="I11" i="6"/>
  <c r="H11" i="6"/>
  <c r="E25" i="1"/>
  <c r="D25" i="1"/>
  <c r="C25" i="1"/>
  <c r="E23" i="1"/>
  <c r="E22" i="1"/>
  <c r="E21" i="1"/>
  <c r="G11" i="1"/>
  <c r="F11" i="1"/>
  <c r="D11" i="1"/>
  <c r="D12" i="1"/>
  <c r="D13" i="1"/>
  <c r="D14" i="1"/>
  <c r="D10" i="1"/>
  <c r="G27" i="3" l="1"/>
  <c r="G23" i="3" l="1"/>
  <c r="G18" i="3" l="1"/>
  <c r="G13" i="3" l="1"/>
  <c r="G10" i="3"/>
  <c r="G6" i="3"/>
  <c r="G3" i="3"/>
  <c r="K13" i="3"/>
  <c r="K10" i="3"/>
  <c r="K6" i="3"/>
  <c r="K3" i="3"/>
</calcChain>
</file>

<file path=xl/comments1.xml><?xml version="1.0" encoding="utf-8"?>
<comments xmlns="http://schemas.openxmlformats.org/spreadsheetml/2006/main">
  <authors>
    <author>Both, Bernhard</author>
  </authors>
  <commentList>
    <comment ref="E3" authorId="0" shapeId="0">
      <text>
        <r>
          <rPr>
            <b/>
            <sz val="8"/>
            <color indexed="81"/>
            <rFont val="Segoe UI"/>
            <family val="2"/>
          </rPr>
          <t>Both, Bernhard:</t>
        </r>
        <r>
          <rPr>
            <sz val="8"/>
            <color indexed="81"/>
            <rFont val="Segoe UI"/>
            <family val="2"/>
          </rPr>
          <t xml:space="preserve">
Anzahl aller Elemente</t>
        </r>
      </text>
    </comment>
    <comment ref="E4" authorId="0" shapeId="0">
      <text>
        <r>
          <rPr>
            <b/>
            <sz val="8"/>
            <color indexed="81"/>
            <rFont val="Segoe UI"/>
            <family val="2"/>
          </rPr>
          <t>Both, Bernhard:</t>
        </r>
        <r>
          <rPr>
            <sz val="8"/>
            <color indexed="81"/>
            <rFont val="Segoe UI"/>
            <family val="2"/>
          </rPr>
          <t xml:space="preserve">
Anzahl gezogener Elemente</t>
        </r>
      </text>
    </comment>
    <comment ref="E6" authorId="0" shapeId="0">
      <text>
        <r>
          <rPr>
            <b/>
            <sz val="8"/>
            <color indexed="81"/>
            <rFont val="Segoe UI"/>
            <family val="2"/>
          </rPr>
          <t>Both, Bernhard:</t>
        </r>
        <r>
          <rPr>
            <sz val="8"/>
            <color indexed="81"/>
            <rFont val="Segoe UI"/>
            <family val="2"/>
          </rPr>
          <t xml:space="preserve">
Anzahl Treffer</t>
        </r>
      </text>
    </comment>
    <comment ref="E7" authorId="0" shapeId="0">
      <text>
        <r>
          <rPr>
            <b/>
            <sz val="8"/>
            <color indexed="81"/>
            <rFont val="Segoe UI"/>
            <family val="2"/>
          </rPr>
          <t>Both, Bernhard:</t>
        </r>
        <r>
          <rPr>
            <sz val="8"/>
            <color indexed="81"/>
            <rFont val="Segoe UI"/>
            <family val="2"/>
          </rPr>
          <t xml:space="preserve">
Anzahl Versuche</t>
        </r>
      </text>
    </comment>
    <comment ref="E8" authorId="0" shapeId="0">
      <text>
        <r>
          <rPr>
            <b/>
            <sz val="8"/>
            <color indexed="81"/>
            <rFont val="Segoe UI"/>
            <family val="2"/>
          </rPr>
          <t>Both, Bernhard:</t>
        </r>
        <r>
          <rPr>
            <sz val="8"/>
            <color indexed="81"/>
            <rFont val="Segoe UI"/>
            <family val="2"/>
          </rPr>
          <t xml:space="preserve">
Erfolgswahrscheinlichkeit</t>
        </r>
      </text>
    </comment>
    <comment ref="E10" authorId="0" shapeId="0">
      <text>
        <r>
          <rPr>
            <b/>
            <sz val="8"/>
            <color indexed="81"/>
            <rFont val="Segoe UI"/>
            <family val="2"/>
          </rPr>
          <t>Both, Bernhard:</t>
        </r>
        <r>
          <rPr>
            <sz val="8"/>
            <color indexed="81"/>
            <rFont val="Segoe UI"/>
            <family val="2"/>
          </rPr>
          <t xml:space="preserve">
Anzahl Treffer</t>
        </r>
      </text>
    </comment>
    <comment ref="E11" authorId="0" shapeId="0">
      <text>
        <r>
          <rPr>
            <b/>
            <sz val="8"/>
            <color indexed="81"/>
            <rFont val="Segoe UI"/>
            <family val="2"/>
          </rPr>
          <t>Both, Bernhard:</t>
        </r>
        <r>
          <rPr>
            <sz val="8"/>
            <color indexed="81"/>
            <rFont val="Segoe UI"/>
            <family val="2"/>
          </rPr>
          <t xml:space="preserve">
Erwartungswert, Intensitätsparameter</t>
        </r>
      </text>
    </comment>
    <comment ref="E13" authorId="0" shapeId="0">
      <text>
        <r>
          <rPr>
            <b/>
            <sz val="8"/>
            <color indexed="81"/>
            <rFont val="Segoe UI"/>
            <family val="2"/>
          </rPr>
          <t>Both, Bernhard:</t>
        </r>
        <r>
          <rPr>
            <sz val="8"/>
            <color indexed="81"/>
            <rFont val="Segoe UI"/>
            <family val="2"/>
          </rPr>
          <t xml:space="preserve">
Anzahl Treffer in Stichprobe</t>
        </r>
      </text>
    </comment>
    <comment ref="E14" authorId="0" shapeId="0">
      <text>
        <r>
          <rPr>
            <b/>
            <sz val="8"/>
            <color indexed="81"/>
            <rFont val="Segoe UI"/>
            <family val="2"/>
          </rPr>
          <t>Both, Bernhard:</t>
        </r>
        <r>
          <rPr>
            <sz val="8"/>
            <color indexed="81"/>
            <rFont val="Segoe UI"/>
            <family val="2"/>
          </rPr>
          <t xml:space="preserve">
Anzahl aller Elemente</t>
        </r>
      </text>
    </comment>
    <comment ref="E15" authorId="0" shapeId="0">
      <text>
        <r>
          <rPr>
            <b/>
            <sz val="8"/>
            <color indexed="81"/>
            <rFont val="Segoe UI"/>
            <family val="2"/>
          </rPr>
          <t>Both, Bernhard:</t>
        </r>
        <r>
          <rPr>
            <sz val="8"/>
            <color indexed="81"/>
            <rFont val="Segoe UI"/>
            <family val="2"/>
          </rPr>
          <t xml:space="preserve">
Anzahl Günstige in allen</t>
        </r>
      </text>
    </comment>
    <comment ref="E16" authorId="0" shapeId="0">
      <text>
        <r>
          <rPr>
            <b/>
            <sz val="8"/>
            <color indexed="81"/>
            <rFont val="Segoe UI"/>
            <family val="2"/>
          </rPr>
          <t>Both, Bernhard:</t>
        </r>
        <r>
          <rPr>
            <sz val="8"/>
            <color indexed="81"/>
            <rFont val="Segoe UI"/>
            <family val="2"/>
          </rPr>
          <t xml:space="preserve">
Größe Stichprobe</t>
        </r>
      </text>
    </comment>
  </commentList>
</comments>
</file>

<file path=xl/sharedStrings.xml><?xml version="1.0" encoding="utf-8"?>
<sst xmlns="http://schemas.openxmlformats.org/spreadsheetml/2006/main" count="84" uniqueCount="59">
  <si>
    <t>Name</t>
  </si>
  <si>
    <t>Formel</t>
  </si>
  <si>
    <t>Parameter</t>
  </si>
  <si>
    <t>z.B.</t>
  </si>
  <si>
    <t>Excelformel</t>
  </si>
  <si>
    <t>ausführlich</t>
  </si>
  <si>
    <t>Binomialkoeffizient</t>
  </si>
  <si>
    <t>n</t>
  </si>
  <si>
    <t>x</t>
  </si>
  <si>
    <t>Binomialverteilung</t>
  </si>
  <si>
    <t>p</t>
  </si>
  <si>
    <t>Poissonverteilung</t>
  </si>
  <si>
    <t>λ</t>
  </si>
  <si>
    <t>Hypergeometrische</t>
  </si>
  <si>
    <t>Verteilung</t>
  </si>
  <si>
    <t>N</t>
  </si>
  <si>
    <t>G</t>
  </si>
  <si>
    <t>=KOMBINATIONEN(F3;F4)</t>
  </si>
  <si>
    <t>=BINOM.VERT(F6;F7;F8;0)</t>
  </si>
  <si>
    <t>=POISSON.VERT(F10;F11;0)</t>
  </si>
  <si>
    <t>=HYPGEOM.VERT(F13;F16;F15;F14;0)</t>
  </si>
  <si>
    <t>Pingo.coactum.de</t>
  </si>
  <si>
    <t>µ</t>
  </si>
  <si>
    <t>s</t>
  </si>
  <si>
    <t>Normalverteilung</t>
  </si>
  <si>
    <t>=NORM.VERT(F18;F19;F20;1)</t>
  </si>
  <si>
    <r>
      <t>(=Integral über f(x,µ,</t>
    </r>
    <r>
      <rPr>
        <sz val="11"/>
        <color theme="1"/>
        <rFont val="Calibri"/>
        <family val="2"/>
      </rPr>
      <t>σ) bis x)</t>
    </r>
  </si>
  <si>
    <t>Chi²-Verteilung</t>
  </si>
  <si>
    <t>(...)</t>
  </si>
  <si>
    <t>df</t>
  </si>
  <si>
    <t>=CHIQU.VERT(F23;F24;1)</t>
  </si>
  <si>
    <t>t-Verteilung</t>
  </si>
  <si>
    <t>(…)</t>
  </si>
  <si>
    <t>t</t>
  </si>
  <si>
    <t>=T.VERT(F27;F28;1)</t>
  </si>
  <si>
    <t>Zugangsnummer: 243490</t>
  </si>
  <si>
    <t>VP_Nr</t>
  </si>
  <si>
    <t>Männer</t>
  </si>
  <si>
    <t>Frauen</t>
  </si>
  <si>
    <t>Geschlecht</t>
  </si>
  <si>
    <t>y</t>
  </si>
  <si>
    <t>x-y</t>
  </si>
  <si>
    <t>unab.df</t>
  </si>
  <si>
    <t>ab.df</t>
  </si>
  <si>
    <t>x -y</t>
  </si>
  <si>
    <t>a</t>
  </si>
  <si>
    <t>x_quer</t>
  </si>
  <si>
    <r>
      <rPr>
        <sz val="11"/>
        <color theme="1"/>
        <rFont val="Symbol"/>
        <family val="1"/>
        <charset val="2"/>
      </rPr>
      <t>s</t>
    </r>
    <r>
      <rPr>
        <sz val="11"/>
        <color theme="1"/>
        <rFont val="Calibri"/>
        <family val="2"/>
        <scheme val="minor"/>
      </rPr>
      <t>_pooled</t>
    </r>
  </si>
  <si>
    <t>SE</t>
  </si>
  <si>
    <t>df_Männer</t>
  </si>
  <si>
    <t>df_Frauen</t>
  </si>
  <si>
    <t>p(einseitig)</t>
  </si>
  <si>
    <t>d</t>
  </si>
  <si>
    <t>ab</t>
  </si>
  <si>
    <t>klein</t>
  </si>
  <si>
    <t>mittel</t>
  </si>
  <si>
    <t>groß</t>
  </si>
  <si>
    <t>Messwert</t>
  </si>
  <si>
    <t>p (einseitig)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</si>
</sst>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8"/>
      <color indexed="81"/>
      <name val="Segoe UI"/>
      <family val="2"/>
    </font>
    <font>
      <b/>
      <sz val="8"/>
      <color indexed="81"/>
      <name val="Segoe UI"/>
      <family val="2"/>
    </font>
    <font>
      <sz val="11"/>
      <color theme="1"/>
      <name val="Symbol"/>
      <family val="1"/>
      <charset val="2"/>
    </font>
    <font>
      <sz val="11"/>
      <color theme="1"/>
      <name val="Calibri"/>
      <family val="1"/>
      <charset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2" borderId="0" xfId="0" applyFill="1"/>
    <xf numFmtId="0" fontId="0" fillId="2" borderId="0" xfId="0" applyFill="1" applyAlignment="1">
      <alignment horizontal="left" vertical="top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left" vertical="center"/>
    </xf>
    <xf numFmtId="0" fontId="1" fillId="2" borderId="0" xfId="0" applyFont="1" applyFill="1" applyAlignment="1">
      <alignment horizontal="left" vertical="top"/>
    </xf>
    <xf numFmtId="0" fontId="0" fillId="2" borderId="0" xfId="0" quotePrefix="1" applyFill="1"/>
    <xf numFmtId="0" fontId="0" fillId="2" borderId="0" xfId="0" applyFill="1" applyAlignment="1">
      <alignment horizontal="center" vertical="center"/>
    </xf>
    <xf numFmtId="0" fontId="4" fillId="2" borderId="0" xfId="0" applyFont="1" applyFill="1"/>
    <xf numFmtId="9" fontId="0" fillId="2" borderId="0" xfId="0" applyNumberFormat="1" applyFill="1"/>
    <xf numFmtId="0" fontId="5" fillId="2" borderId="0" xfId="0" applyFont="1" applyFill="1"/>
    <xf numFmtId="0" fontId="0" fillId="3" borderId="0" xfId="0" applyFill="1"/>
    <xf numFmtId="0" fontId="0" fillId="2" borderId="0" xfId="0" applyFill="1" applyAlignment="1">
      <alignment horizontal="left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585787</xdr:colOff>
      <xdr:row>16</xdr:row>
      <xdr:rowOff>147637</xdr:rowOff>
    </xdr:from>
    <xdr:ext cx="65" cy="172227"/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 txBox="1"/>
      </xdr:nvSpPr>
      <xdr:spPr>
        <a:xfrm>
          <a:off x="8415337" y="319563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9</xdr:col>
      <xdr:colOff>585787</xdr:colOff>
      <xdr:row>16</xdr:row>
      <xdr:rowOff>147637</xdr:rowOff>
    </xdr:from>
    <xdr:ext cx="65" cy="172227"/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 txBox="1"/>
      </xdr:nvSpPr>
      <xdr:spPr>
        <a:xfrm>
          <a:off x="8415337" y="319563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1</xdr:col>
      <xdr:colOff>28342</xdr:colOff>
      <xdr:row>2</xdr:row>
      <xdr:rowOff>14404</xdr:rowOff>
    </xdr:from>
    <xdr:ext cx="1181156" cy="34086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feld 3">
              <a:extLst>
                <a:ext uri="{FF2B5EF4-FFF2-40B4-BE49-F238E27FC236}">
                  <a16:creationId xmlns:a16="http://schemas.microsoft.com/office/drawing/2014/main" xmlns="" id="{00000000-0008-0000-0100-000004000000}"/>
                </a:ext>
              </a:extLst>
            </xdr:cNvPr>
            <xdr:cNvSpPr txBox="1"/>
          </xdr:nvSpPr>
          <xdr:spPr>
            <a:xfrm>
              <a:off x="1428517" y="395404"/>
              <a:ext cx="1181156" cy="34086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d>
                      <m:dPr>
                        <m:ctrlPr>
                          <a:rPr lang="de-DE" sz="110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m>
                          <m:mPr>
                            <m:mcs>
                              <m:mc>
                                <m:mcPr>
                                  <m:count m:val="1"/>
                                  <m:mcJc m:val="center"/>
                                </m:mcPr>
                              </m:mc>
                            </m:mcs>
                            <m:ctrlPr>
                              <a:rPr lang="de-DE" sz="1100" i="1">
                                <a:latin typeface="Cambria Math" panose="02040503050406030204" pitchFamily="18" charset="0"/>
                              </a:rPr>
                            </m:ctrlPr>
                          </m:mPr>
                          <m:mr>
                            <m:e>
                              <m:r>
                                <m:rPr>
                                  <m:brk m:alnAt="7"/>
                                </m:rPr>
                                <a:rPr lang="de-DE" sz="1100" b="0" i="1">
                                  <a:latin typeface="Cambria Math" panose="02040503050406030204" pitchFamily="18" charset="0"/>
                                </a:rPr>
                                <m:t>𝑛</m:t>
                              </m:r>
                            </m:e>
                          </m:mr>
                          <m:mr>
                            <m:e>
                              <m:r>
                                <a:rPr lang="de-DE" sz="1100" b="0" i="1">
                                  <a:latin typeface="Cambria Math" panose="02040503050406030204" pitchFamily="18" charset="0"/>
                                </a:rPr>
                                <m:t>𝑥</m:t>
                              </m:r>
                            </m:e>
                          </m:mr>
                        </m:m>
                      </m:e>
                    </m:d>
                    <m:r>
                      <a:rPr lang="de-DE" sz="1100" b="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de-DE" sz="11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de-DE" sz="1100" b="0" i="1">
                            <a:latin typeface="Cambria Math" panose="02040503050406030204" pitchFamily="18" charset="0"/>
                          </a:rPr>
                          <m:t>𝑛</m:t>
                        </m:r>
                        <m:r>
                          <a:rPr lang="de-DE" sz="1100" b="0" i="1">
                            <a:latin typeface="Cambria Math" panose="02040503050406030204" pitchFamily="18" charset="0"/>
                          </a:rPr>
                          <m:t>!</m:t>
                        </m:r>
                      </m:num>
                      <m:den>
                        <m:r>
                          <a:rPr lang="de-DE" sz="1100" b="0" i="1">
                            <a:latin typeface="Cambria Math" panose="02040503050406030204" pitchFamily="18" charset="0"/>
                          </a:rPr>
                          <m:t>𝑥</m:t>
                        </m:r>
                        <m:r>
                          <a:rPr lang="de-DE" sz="1100" b="0" i="1">
                            <a:latin typeface="Cambria Math" panose="02040503050406030204" pitchFamily="18" charset="0"/>
                          </a:rPr>
                          <m:t>!∗</m:t>
                        </m:r>
                        <m:d>
                          <m:dPr>
                            <m:ctrlPr>
                              <a:rPr lang="de-DE" sz="1100" b="0" i="1">
                                <a:latin typeface="Cambria Math" panose="02040503050406030204" pitchFamily="18" charset="0"/>
                              </a:rPr>
                            </m:ctrlPr>
                          </m:dPr>
                          <m:e>
                            <m:r>
                              <a:rPr lang="de-DE" sz="1100" b="0" i="1">
                                <a:latin typeface="Cambria Math" panose="02040503050406030204" pitchFamily="18" charset="0"/>
                              </a:rPr>
                              <m:t>𝑛</m:t>
                            </m:r>
                            <m:r>
                              <a:rPr lang="de-DE" sz="1100" b="0" i="1">
                                <a:latin typeface="Cambria Math" panose="02040503050406030204" pitchFamily="18" charset="0"/>
                              </a:rPr>
                              <m:t>−</m:t>
                            </m:r>
                            <m:r>
                              <a:rPr lang="de-DE" sz="1100" b="0" i="1">
                                <a:latin typeface="Cambria Math" panose="02040503050406030204" pitchFamily="18" charset="0"/>
                              </a:rPr>
                              <m:t>𝑥</m:t>
                            </m:r>
                          </m:e>
                        </m:d>
                        <m:r>
                          <a:rPr lang="de-DE" sz="1100" b="0" i="1">
                            <a:latin typeface="Cambria Math" panose="02040503050406030204" pitchFamily="18" charset="0"/>
                          </a:rPr>
                          <m:t>!</m:t>
                        </m:r>
                      </m:den>
                    </m:f>
                  </m:oMath>
                </m:oMathPara>
              </a14:m>
              <a:endParaRPr lang="de-DE" sz="1100"/>
            </a:p>
          </xdr:txBody>
        </xdr:sp>
      </mc:Choice>
      <mc:Fallback xmlns="">
        <xdr:sp macro="" textlink="">
          <xdr:nvSpPr>
            <xdr:cNvPr id="4" name="Textfeld 3">
              <a:extLst>
                <a:ext uri="{FF2B5EF4-FFF2-40B4-BE49-F238E27FC236}">
                  <a16:creationId xmlns:a16="http://schemas.microsoft.com/office/drawing/2014/main" xmlns:a14="http://schemas.microsoft.com/office/drawing/2010/main" xmlns="" id="{00000000-0008-0000-0200-000006000000}"/>
                </a:ext>
              </a:extLst>
            </xdr:cNvPr>
            <xdr:cNvSpPr txBox="1"/>
          </xdr:nvSpPr>
          <xdr:spPr>
            <a:xfrm>
              <a:off x="1428517" y="395404"/>
              <a:ext cx="1181156" cy="34086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de-DE" sz="1100" i="0">
                  <a:latin typeface="Cambria Math" panose="02040503050406030204" pitchFamily="18" charset="0"/>
                </a:rPr>
                <a:t>(■8(</a:t>
              </a:r>
              <a:r>
                <a:rPr lang="de-DE" sz="1100" b="0" i="0">
                  <a:latin typeface="Cambria Math" panose="02040503050406030204" pitchFamily="18" charset="0"/>
                </a:rPr>
                <a:t>𝑛@𝑥))=𝑛!/(𝑥!∗(𝑛−𝑥)!)</a:t>
              </a:r>
              <a:endParaRPr lang="de-DE" sz="1100"/>
            </a:p>
          </xdr:txBody>
        </xdr:sp>
      </mc:Fallback>
    </mc:AlternateContent>
    <xdr:clientData/>
  </xdr:oneCellAnchor>
  <xdr:oneCellAnchor>
    <xdr:from>
      <xdr:col>1</xdr:col>
      <xdr:colOff>9756</xdr:colOff>
      <xdr:row>5</xdr:row>
      <xdr:rowOff>46929</xdr:rowOff>
    </xdr:from>
    <xdr:ext cx="2103204" cy="25333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feld 4">
              <a:extLst>
                <a:ext uri="{FF2B5EF4-FFF2-40B4-BE49-F238E27FC236}">
                  <a16:creationId xmlns:a16="http://schemas.microsoft.com/office/drawing/2014/main" xmlns="" id="{00000000-0008-0000-0100-000005000000}"/>
                </a:ext>
              </a:extLst>
            </xdr:cNvPr>
            <xdr:cNvSpPr txBox="1"/>
          </xdr:nvSpPr>
          <xdr:spPr>
            <a:xfrm>
              <a:off x="1409931" y="999429"/>
              <a:ext cx="2103204" cy="25333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de-DE" sz="1100" b="0" i="1">
                        <a:latin typeface="Cambria Math" panose="02040503050406030204" pitchFamily="18" charset="0"/>
                      </a:rPr>
                      <m:t>𝑓</m:t>
                    </m:r>
                    <m:d>
                      <m:dPr>
                        <m:ctrlPr>
                          <a:rPr lang="de-DE" sz="11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lang="de-DE" sz="1100" b="0" i="1">
                            <a:latin typeface="Cambria Math" panose="02040503050406030204" pitchFamily="18" charset="0"/>
                          </a:rPr>
                          <m:t>𝑥</m:t>
                        </m:r>
                        <m:r>
                          <a:rPr lang="de-DE" sz="1100" b="0" i="1">
                            <a:latin typeface="Cambria Math" panose="02040503050406030204" pitchFamily="18" charset="0"/>
                          </a:rPr>
                          <m:t>,</m:t>
                        </m:r>
                        <m:r>
                          <a:rPr lang="de-DE" sz="1100" b="0" i="1">
                            <a:latin typeface="Cambria Math" panose="02040503050406030204" pitchFamily="18" charset="0"/>
                          </a:rPr>
                          <m:t>𝑛</m:t>
                        </m:r>
                        <m:r>
                          <a:rPr lang="de-DE" sz="1100" b="0" i="1">
                            <a:latin typeface="Cambria Math" panose="02040503050406030204" pitchFamily="18" charset="0"/>
                          </a:rPr>
                          <m:t>,</m:t>
                        </m:r>
                        <m:r>
                          <a:rPr lang="de-DE" sz="1100" b="0" i="1">
                            <a:latin typeface="Cambria Math" panose="02040503050406030204" pitchFamily="18" charset="0"/>
                          </a:rPr>
                          <m:t>𝑝</m:t>
                        </m:r>
                      </m:e>
                    </m:d>
                    <m:r>
                      <a:rPr lang="de-DE" sz="1100" b="0" i="1">
                        <a:latin typeface="Cambria Math" panose="02040503050406030204" pitchFamily="18" charset="0"/>
                      </a:rPr>
                      <m:t>=</m:t>
                    </m:r>
                    <m:d>
                      <m:dPr>
                        <m:ctrlPr>
                          <a:rPr lang="de-DE" sz="11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m>
                          <m:mPr>
                            <m:mcs>
                              <m:mc>
                                <m:mcPr>
                                  <m:count m:val="1"/>
                                  <m:mcJc m:val="center"/>
                                </m:mcPr>
                              </m:mc>
                            </m:mcs>
                            <m:ctrlPr>
                              <a:rPr lang="de-DE" sz="1100" b="0" i="1">
                                <a:latin typeface="Cambria Math" panose="02040503050406030204" pitchFamily="18" charset="0"/>
                              </a:rPr>
                            </m:ctrlPr>
                          </m:mPr>
                          <m:mr>
                            <m:e>
                              <m:r>
                                <m:rPr>
                                  <m:brk m:alnAt="7"/>
                                </m:rPr>
                                <a:rPr lang="de-DE" sz="1100" b="0" i="1">
                                  <a:latin typeface="Cambria Math" panose="02040503050406030204" pitchFamily="18" charset="0"/>
                                </a:rPr>
                                <m:t>𝑛</m:t>
                              </m:r>
                            </m:e>
                          </m:mr>
                          <m:mr>
                            <m:e>
                              <m:r>
                                <a:rPr lang="de-DE" sz="1100" b="0" i="1">
                                  <a:latin typeface="Cambria Math" panose="02040503050406030204" pitchFamily="18" charset="0"/>
                                </a:rPr>
                                <m:t>𝑥</m:t>
                              </m:r>
                            </m:e>
                          </m:mr>
                        </m:m>
                      </m:e>
                    </m:d>
                    <m:r>
                      <a:rPr lang="de-DE" sz="1100" b="0" i="1">
                        <a:latin typeface="Cambria Math" panose="02040503050406030204" pitchFamily="18" charset="0"/>
                      </a:rPr>
                      <m:t>∗</m:t>
                    </m:r>
                    <m:sSup>
                      <m:sSupPr>
                        <m:ctrlPr>
                          <a:rPr lang="de-DE" sz="1100" b="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de-DE" sz="1100" b="0" i="1">
                            <a:latin typeface="Cambria Math" panose="02040503050406030204" pitchFamily="18" charset="0"/>
                          </a:rPr>
                          <m:t>𝑝</m:t>
                        </m:r>
                      </m:e>
                      <m:sup>
                        <m:r>
                          <a:rPr lang="de-DE" sz="1100" b="0" i="1">
                            <a:latin typeface="Cambria Math" panose="02040503050406030204" pitchFamily="18" charset="0"/>
                          </a:rPr>
                          <m:t>𝑥</m:t>
                        </m:r>
                      </m:sup>
                    </m:sSup>
                    <m:r>
                      <a:rPr lang="de-DE" sz="1100" b="0" i="1">
                        <a:latin typeface="Cambria Math" panose="02040503050406030204" pitchFamily="18" charset="0"/>
                      </a:rPr>
                      <m:t>∗</m:t>
                    </m:r>
                    <m:sSup>
                      <m:sSupPr>
                        <m:ctrlPr>
                          <a:rPr lang="de-DE" sz="1100" b="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de-DE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(1−</m:t>
                        </m:r>
                        <m:r>
                          <a:rPr lang="de-DE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𝑝</m:t>
                        </m:r>
                        <m:r>
                          <a:rPr lang="de-DE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)</m:t>
                        </m:r>
                      </m:e>
                      <m:sup>
                        <m:r>
                          <a:rPr lang="de-DE" sz="1100" b="0" i="1">
                            <a:latin typeface="Cambria Math" panose="02040503050406030204" pitchFamily="18" charset="0"/>
                          </a:rPr>
                          <m:t>𝑛</m:t>
                        </m:r>
                        <m:r>
                          <a:rPr lang="de-DE" sz="1100" b="0" i="1">
                            <a:latin typeface="Cambria Math" panose="02040503050406030204" pitchFamily="18" charset="0"/>
                          </a:rPr>
                          <m:t>−</m:t>
                        </m:r>
                        <m:r>
                          <a:rPr lang="de-DE" sz="1100" b="0" i="1">
                            <a:latin typeface="Cambria Math" panose="02040503050406030204" pitchFamily="18" charset="0"/>
                          </a:rPr>
                          <m:t>𝑥</m:t>
                        </m:r>
                      </m:sup>
                    </m:sSup>
                  </m:oMath>
                </m:oMathPara>
              </a14:m>
              <a:endParaRPr lang="de-DE" sz="1100"/>
            </a:p>
          </xdr:txBody>
        </xdr:sp>
      </mc:Choice>
      <mc:Fallback xmlns="">
        <xdr:sp macro="" textlink="">
          <xdr:nvSpPr>
            <xdr:cNvPr id="5" name="Textfeld 4">
              <a:extLst>
                <a:ext uri="{FF2B5EF4-FFF2-40B4-BE49-F238E27FC236}">
                  <a16:creationId xmlns:a16="http://schemas.microsoft.com/office/drawing/2014/main" xmlns:a14="http://schemas.microsoft.com/office/drawing/2010/main" xmlns="" id="{00000000-0008-0000-0200-000007000000}"/>
                </a:ext>
              </a:extLst>
            </xdr:cNvPr>
            <xdr:cNvSpPr txBox="1"/>
          </xdr:nvSpPr>
          <xdr:spPr>
            <a:xfrm>
              <a:off x="1409931" y="999429"/>
              <a:ext cx="2103204" cy="25333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de-DE" sz="1100" b="0" i="0">
                  <a:latin typeface="Cambria Math" panose="02040503050406030204" pitchFamily="18" charset="0"/>
                </a:rPr>
                <a:t>𝑓(𝑥,𝑛,𝑝)=(■8(𝑛@𝑥))∗𝑝^𝑥∗〖</a:t>
              </a:r>
              <a:r>
                <a:rPr lang="de-DE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(1−𝑝)〗^(</a:t>
              </a:r>
              <a:r>
                <a:rPr lang="de-DE" sz="1100" b="0" i="0">
                  <a:latin typeface="Cambria Math" panose="02040503050406030204" pitchFamily="18" charset="0"/>
                </a:rPr>
                <a:t>𝑛−𝑥)</a:t>
              </a:r>
              <a:endParaRPr lang="de-DE" sz="1100"/>
            </a:p>
          </xdr:txBody>
        </xdr:sp>
      </mc:Fallback>
    </mc:AlternateContent>
    <xdr:clientData/>
  </xdr:oneCellAnchor>
  <xdr:oneCellAnchor>
    <xdr:from>
      <xdr:col>1</xdr:col>
      <xdr:colOff>464</xdr:colOff>
      <xdr:row>8</xdr:row>
      <xdr:rowOff>181672</xdr:rowOff>
    </xdr:from>
    <xdr:ext cx="1143903" cy="35355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feld 5">
              <a:extLst>
                <a:ext uri="{FF2B5EF4-FFF2-40B4-BE49-F238E27FC236}">
                  <a16:creationId xmlns:a16="http://schemas.microsoft.com/office/drawing/2014/main" xmlns="" id="{00000000-0008-0000-0100-000006000000}"/>
                </a:ext>
              </a:extLst>
            </xdr:cNvPr>
            <xdr:cNvSpPr txBox="1"/>
          </xdr:nvSpPr>
          <xdr:spPr>
            <a:xfrm>
              <a:off x="1400639" y="1705672"/>
              <a:ext cx="1143903" cy="35355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de-DE" sz="1100" b="0" i="1">
                        <a:latin typeface="Cambria Math" panose="02040503050406030204" pitchFamily="18" charset="0"/>
                      </a:rPr>
                      <m:t>𝑓</m:t>
                    </m:r>
                    <m:d>
                      <m:dPr>
                        <m:ctrlPr>
                          <a:rPr lang="de-DE" sz="11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lang="de-DE" sz="1100" b="0" i="1">
                            <a:latin typeface="Cambria Math" panose="02040503050406030204" pitchFamily="18" charset="0"/>
                          </a:rPr>
                          <m:t>𝑥</m:t>
                        </m:r>
                        <m:r>
                          <a:rPr lang="de-DE" sz="1100" b="0" i="1">
                            <a:latin typeface="Cambria Math" panose="02040503050406030204" pitchFamily="18" charset="0"/>
                          </a:rPr>
                          <m:t>,</m:t>
                        </m:r>
                        <m:r>
                          <a:rPr lang="de-DE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𝜆</m:t>
                        </m:r>
                      </m:e>
                    </m:d>
                    <m:r>
                      <a:rPr lang="de-DE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de-DE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fPr>
                      <m:num>
                        <m:sSup>
                          <m:sSupPr>
                            <m:ctrlPr>
                              <a:rPr lang="de-DE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sSupPr>
                          <m:e>
                            <m:r>
                              <a:rPr lang="de-DE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𝑒</m:t>
                            </m:r>
                          </m:e>
                          <m:sup>
                            <m:r>
                              <a:rPr lang="de-DE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−</m:t>
                            </m:r>
                            <m:r>
                              <a:rPr lang="de-DE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𝜆</m:t>
                            </m:r>
                          </m:sup>
                        </m:sSup>
                        <m:r>
                          <a:rPr lang="de-DE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∗</m:t>
                        </m:r>
                        <m:sSup>
                          <m:sSupPr>
                            <m:ctrlPr>
                              <a:rPr lang="de-DE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sSupPr>
                          <m:e>
                            <m:r>
                              <a:rPr lang="de-DE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𝜆</m:t>
                            </m:r>
                          </m:e>
                          <m:sup>
                            <m:r>
                              <a:rPr lang="de-DE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𝑥</m:t>
                            </m:r>
                          </m:sup>
                        </m:sSup>
                      </m:num>
                      <m:den>
                        <m:r>
                          <a:rPr lang="de-DE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𝑥</m:t>
                        </m:r>
                        <m:r>
                          <a:rPr lang="de-DE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!</m:t>
                        </m:r>
                      </m:den>
                    </m:f>
                  </m:oMath>
                </m:oMathPara>
              </a14:m>
              <a:endParaRPr lang="de-DE" sz="1100"/>
            </a:p>
          </xdr:txBody>
        </xdr:sp>
      </mc:Choice>
      <mc:Fallback xmlns="">
        <xdr:sp macro="" textlink="">
          <xdr:nvSpPr>
            <xdr:cNvPr id="6" name="Textfeld 5">
              <a:extLst>
                <a:ext uri="{FF2B5EF4-FFF2-40B4-BE49-F238E27FC236}">
                  <a16:creationId xmlns:a16="http://schemas.microsoft.com/office/drawing/2014/main" xmlns:a14="http://schemas.microsoft.com/office/drawing/2010/main" xmlns="" id="{00000000-0008-0000-0200-000008000000}"/>
                </a:ext>
              </a:extLst>
            </xdr:cNvPr>
            <xdr:cNvSpPr txBox="1"/>
          </xdr:nvSpPr>
          <xdr:spPr>
            <a:xfrm>
              <a:off x="1400639" y="1705672"/>
              <a:ext cx="1143903" cy="35355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de-DE" sz="1100" b="0" i="0">
                  <a:latin typeface="Cambria Math" panose="02040503050406030204" pitchFamily="18" charset="0"/>
                </a:rPr>
                <a:t>𝑓(𝑥,</a:t>
              </a:r>
              <a:r>
                <a:rPr lang="de-DE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𝜆)=(𝑒^(−𝜆)∗𝜆^𝑥)/𝑥!</a:t>
              </a:r>
              <a:endParaRPr lang="de-DE" sz="1100"/>
            </a:p>
          </xdr:txBody>
        </xdr:sp>
      </mc:Fallback>
    </mc:AlternateContent>
    <xdr:clientData/>
  </xdr:oneCellAnchor>
  <xdr:oneCellAnchor>
    <xdr:from>
      <xdr:col>0</xdr:col>
      <xdr:colOff>1389256</xdr:colOff>
      <xdr:row>12</xdr:row>
      <xdr:rowOff>13939</xdr:rowOff>
    </xdr:from>
    <xdr:ext cx="1701684" cy="60221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Textfeld 6">
              <a:extLst>
                <a:ext uri="{FF2B5EF4-FFF2-40B4-BE49-F238E27FC236}">
                  <a16:creationId xmlns:a16="http://schemas.microsoft.com/office/drawing/2014/main" xmlns="" id="{00000000-0008-0000-0100-000007000000}"/>
                </a:ext>
              </a:extLst>
            </xdr:cNvPr>
            <xdr:cNvSpPr txBox="1"/>
          </xdr:nvSpPr>
          <xdr:spPr>
            <a:xfrm>
              <a:off x="1389256" y="2299939"/>
              <a:ext cx="1701684" cy="60221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de-DE" sz="1100" b="0" i="1">
                        <a:latin typeface="Cambria Math" panose="02040503050406030204" pitchFamily="18" charset="0"/>
                      </a:rPr>
                      <m:t>𝑓</m:t>
                    </m:r>
                    <m:d>
                      <m:dPr>
                        <m:ctrlPr>
                          <a:rPr lang="de-DE" sz="11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lang="de-DE" sz="1100" b="0" i="1">
                            <a:latin typeface="Cambria Math" panose="02040503050406030204" pitchFamily="18" charset="0"/>
                          </a:rPr>
                          <m:t>𝑥</m:t>
                        </m:r>
                        <m:r>
                          <a:rPr lang="de-DE" sz="1100" b="0" i="1">
                            <a:latin typeface="Cambria Math" panose="02040503050406030204" pitchFamily="18" charset="0"/>
                          </a:rPr>
                          <m:t>,</m:t>
                        </m:r>
                        <m:r>
                          <a:rPr lang="de-DE" sz="1100" b="0" i="1">
                            <a:latin typeface="Cambria Math" panose="02040503050406030204" pitchFamily="18" charset="0"/>
                          </a:rPr>
                          <m:t>𝑁</m:t>
                        </m:r>
                        <m:r>
                          <a:rPr lang="de-DE" sz="1100" b="0" i="1">
                            <a:latin typeface="Cambria Math" panose="02040503050406030204" pitchFamily="18" charset="0"/>
                          </a:rPr>
                          <m:t>,</m:t>
                        </m:r>
                        <m:r>
                          <a:rPr lang="de-DE" sz="1100" b="0" i="1">
                            <a:latin typeface="Cambria Math" panose="02040503050406030204" pitchFamily="18" charset="0"/>
                          </a:rPr>
                          <m:t>𝐺</m:t>
                        </m:r>
                        <m:r>
                          <a:rPr lang="de-DE" sz="1100" b="0" i="1">
                            <a:latin typeface="Cambria Math" panose="02040503050406030204" pitchFamily="18" charset="0"/>
                          </a:rPr>
                          <m:t>,</m:t>
                        </m:r>
                        <m:r>
                          <a:rPr lang="de-DE" sz="1100" b="0" i="1">
                            <a:latin typeface="Cambria Math" panose="02040503050406030204" pitchFamily="18" charset="0"/>
                          </a:rPr>
                          <m:t>𝑛</m:t>
                        </m:r>
                      </m:e>
                    </m:d>
                    <m:r>
                      <a:rPr lang="de-DE" sz="1100" b="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de-DE" sz="11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d>
                          <m:dPr>
                            <m:ctrlPr>
                              <a:rPr lang="de-DE" sz="1100" b="0" i="1">
                                <a:latin typeface="Cambria Math" panose="02040503050406030204" pitchFamily="18" charset="0"/>
                              </a:rPr>
                            </m:ctrlPr>
                          </m:dPr>
                          <m:e>
                            <m:m>
                              <m:mPr>
                                <m:mcs>
                                  <m:mc>
                                    <m:mcPr>
                                      <m:count m:val="1"/>
                                      <m:mcJc m:val="center"/>
                                    </m:mcPr>
                                  </m:mc>
                                </m:mcs>
                                <m:ctrlPr>
                                  <a:rPr lang="de-DE" sz="1100" b="0" i="1">
                                    <a:latin typeface="Cambria Math" panose="02040503050406030204" pitchFamily="18" charset="0"/>
                                  </a:rPr>
                                </m:ctrlPr>
                              </m:mPr>
                              <m:mr>
                                <m:e>
                                  <m:r>
                                    <m:rPr>
                                      <m:brk m:alnAt="7"/>
                                    </m:rPr>
                                    <a:rPr lang="de-DE" sz="1100" b="0" i="1">
                                      <a:latin typeface="Cambria Math" panose="02040503050406030204" pitchFamily="18" charset="0"/>
                                    </a:rPr>
                                    <m:t>𝐺</m:t>
                                  </m:r>
                                </m:e>
                              </m:mr>
                              <m:mr>
                                <m:e>
                                  <m:r>
                                    <a:rPr lang="de-DE" sz="1100" b="0" i="1">
                                      <a:latin typeface="Cambria Math" panose="02040503050406030204" pitchFamily="18" charset="0"/>
                                    </a:rPr>
                                    <m:t>𝑥</m:t>
                                  </m:r>
                                </m:e>
                              </m:mr>
                            </m:m>
                          </m:e>
                        </m:d>
                        <m:d>
                          <m:dPr>
                            <m:ctrlPr>
                              <a:rPr lang="de-DE" sz="1100" b="0" i="1">
                                <a:latin typeface="Cambria Math" panose="02040503050406030204" pitchFamily="18" charset="0"/>
                              </a:rPr>
                            </m:ctrlPr>
                          </m:dPr>
                          <m:e>
                            <m:m>
                              <m:mPr>
                                <m:mcs>
                                  <m:mc>
                                    <m:mcPr>
                                      <m:count m:val="1"/>
                                      <m:mcJc m:val="center"/>
                                    </m:mcPr>
                                  </m:mc>
                                </m:mcs>
                                <m:ctrlPr>
                                  <a:rPr lang="de-DE" sz="1100" b="0" i="1">
                                    <a:latin typeface="Cambria Math" panose="02040503050406030204" pitchFamily="18" charset="0"/>
                                  </a:rPr>
                                </m:ctrlPr>
                              </m:mPr>
                              <m:mr>
                                <m:e>
                                  <m:r>
                                    <m:rPr>
                                      <m:brk m:alnAt="7"/>
                                    </m:rPr>
                                    <a:rPr lang="de-DE" sz="1100" b="0" i="1">
                                      <a:latin typeface="Cambria Math" panose="02040503050406030204" pitchFamily="18" charset="0"/>
                                    </a:rPr>
                                    <m:t>𝑁</m:t>
                                  </m:r>
                                  <m:r>
                                    <a:rPr lang="de-DE" sz="1100" b="0" i="1">
                                      <a:latin typeface="Cambria Math" panose="02040503050406030204" pitchFamily="18" charset="0"/>
                                    </a:rPr>
                                    <m:t>−</m:t>
                                  </m:r>
                                  <m:r>
                                    <a:rPr lang="de-DE" sz="1100" b="0" i="1">
                                      <a:latin typeface="Cambria Math" panose="02040503050406030204" pitchFamily="18" charset="0"/>
                                    </a:rPr>
                                    <m:t>𝐺</m:t>
                                  </m:r>
                                </m:e>
                              </m:mr>
                              <m:mr>
                                <m:e>
                                  <m:r>
                                    <a:rPr lang="de-DE" sz="1100" b="0" i="1">
                                      <a:latin typeface="Cambria Math" panose="02040503050406030204" pitchFamily="18" charset="0"/>
                                    </a:rPr>
                                    <m:t>𝑛</m:t>
                                  </m:r>
                                  <m:r>
                                    <a:rPr lang="de-DE" sz="1100" b="0" i="1">
                                      <a:latin typeface="Cambria Math" panose="02040503050406030204" pitchFamily="18" charset="0"/>
                                    </a:rPr>
                                    <m:t>−</m:t>
                                  </m:r>
                                  <m:r>
                                    <a:rPr lang="de-DE" sz="1100" b="0" i="1">
                                      <a:latin typeface="Cambria Math" panose="02040503050406030204" pitchFamily="18" charset="0"/>
                                    </a:rPr>
                                    <m:t>𝑥</m:t>
                                  </m:r>
                                </m:e>
                              </m:mr>
                            </m:m>
                          </m:e>
                        </m:d>
                      </m:num>
                      <m:den>
                        <m:d>
                          <m:dPr>
                            <m:ctrlPr>
                              <a:rPr lang="de-DE" sz="1100" b="0" i="1">
                                <a:latin typeface="Cambria Math" panose="02040503050406030204" pitchFamily="18" charset="0"/>
                              </a:rPr>
                            </m:ctrlPr>
                          </m:dPr>
                          <m:e>
                            <m:m>
                              <m:mPr>
                                <m:mcs>
                                  <m:mc>
                                    <m:mcPr>
                                      <m:count m:val="1"/>
                                      <m:mcJc m:val="center"/>
                                    </m:mcPr>
                                  </m:mc>
                                </m:mcs>
                                <m:ctrlPr>
                                  <a:rPr lang="de-DE" sz="1100" b="0" i="1">
                                    <a:latin typeface="Cambria Math" panose="02040503050406030204" pitchFamily="18" charset="0"/>
                                  </a:rPr>
                                </m:ctrlPr>
                              </m:mPr>
                              <m:mr>
                                <m:e>
                                  <m:r>
                                    <m:rPr>
                                      <m:brk m:alnAt="7"/>
                                    </m:rPr>
                                    <a:rPr lang="de-DE" sz="1100" b="0" i="1">
                                      <a:latin typeface="Cambria Math" panose="02040503050406030204" pitchFamily="18" charset="0"/>
                                    </a:rPr>
                                    <m:t>𝑁</m:t>
                                  </m:r>
                                </m:e>
                              </m:mr>
                              <m:mr>
                                <m:e>
                                  <m:r>
                                    <a:rPr lang="de-DE" sz="1100" b="0" i="1">
                                      <a:latin typeface="Cambria Math" panose="02040503050406030204" pitchFamily="18" charset="0"/>
                                    </a:rPr>
                                    <m:t>𝑛</m:t>
                                  </m:r>
                                </m:e>
                              </m:mr>
                            </m:m>
                          </m:e>
                        </m:d>
                      </m:den>
                    </m:f>
                  </m:oMath>
                </m:oMathPara>
              </a14:m>
              <a:endParaRPr lang="de-DE" sz="1100"/>
            </a:p>
          </xdr:txBody>
        </xdr:sp>
      </mc:Choice>
      <mc:Fallback xmlns="">
        <xdr:sp macro="" textlink="">
          <xdr:nvSpPr>
            <xdr:cNvPr id="7" name="Textfeld 6"/>
            <xdr:cNvSpPr txBox="1"/>
          </xdr:nvSpPr>
          <xdr:spPr>
            <a:xfrm>
              <a:off x="1389256" y="2299939"/>
              <a:ext cx="1701684" cy="60221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de-DE" sz="1100" b="0" i="0">
                  <a:latin typeface="Cambria Math" panose="02040503050406030204" pitchFamily="18" charset="0"/>
                </a:rPr>
                <a:t>𝑓(𝑥,𝑁,𝐺,𝑛)=(■8(𝐺@𝑥))(■8(𝑁−𝐺@𝑛−𝑥))/((■8(𝑁@𝑛)) )</a:t>
              </a:r>
              <a:endParaRPr lang="de-DE" sz="1100"/>
            </a:p>
          </xdr:txBody>
        </xdr:sp>
      </mc:Fallback>
    </mc:AlternateContent>
    <xdr:clientData/>
  </xdr:oneCellAnchor>
  <xdr:oneCellAnchor>
    <xdr:from>
      <xdr:col>1</xdr:col>
      <xdr:colOff>42282</xdr:colOff>
      <xdr:row>17</xdr:row>
      <xdr:rowOff>74806</xdr:rowOff>
    </xdr:from>
    <xdr:ext cx="1713802" cy="36227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Textfeld 7">
              <a:extLst>
                <a:ext uri="{FF2B5EF4-FFF2-40B4-BE49-F238E27FC236}">
                  <a16:creationId xmlns:a16="http://schemas.microsoft.com/office/drawing/2014/main" xmlns="" id="{00000000-0008-0000-0100-000008000000}"/>
                </a:ext>
              </a:extLst>
            </xdr:cNvPr>
            <xdr:cNvSpPr txBox="1"/>
          </xdr:nvSpPr>
          <xdr:spPr>
            <a:xfrm>
              <a:off x="1440831" y="3313306"/>
              <a:ext cx="1713802" cy="36227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de-DE" sz="1100" b="0" i="1">
                        <a:latin typeface="Cambria Math" panose="02040503050406030204" pitchFamily="18" charset="0"/>
                      </a:rPr>
                      <m:t>𝑓</m:t>
                    </m:r>
                    <m:d>
                      <m:dPr>
                        <m:ctrlPr>
                          <a:rPr lang="de-DE" sz="11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lang="de-DE" sz="1100" b="0" i="1">
                            <a:latin typeface="Cambria Math" panose="02040503050406030204" pitchFamily="18" charset="0"/>
                          </a:rPr>
                          <m:t>𝑥</m:t>
                        </m:r>
                        <m:r>
                          <a:rPr lang="de-DE" sz="1100" b="0" i="1">
                            <a:latin typeface="Cambria Math" panose="02040503050406030204" pitchFamily="18" charset="0"/>
                          </a:rPr>
                          <m:t>,</m:t>
                        </m:r>
                        <m:r>
                          <a:rPr lang="de-DE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𝜇</m:t>
                        </m:r>
                        <m:r>
                          <a:rPr lang="de-DE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,</m:t>
                        </m:r>
                        <m:r>
                          <a:rPr lang="de-DE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𝜎</m:t>
                        </m:r>
                      </m:e>
                    </m:d>
                    <m:r>
                      <a:rPr lang="de-DE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de-DE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de-DE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1</m:t>
                        </m:r>
                      </m:num>
                      <m:den>
                        <m:rad>
                          <m:radPr>
                            <m:degHide m:val="on"/>
                            <m:ctrlPr>
                              <a:rPr lang="de-DE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radPr>
                          <m:deg/>
                          <m:e>
                            <m:r>
                              <a:rPr lang="de-DE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2</m:t>
                            </m:r>
                            <m:r>
                              <a:rPr lang="de-DE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𝜋</m:t>
                            </m:r>
                          </m:e>
                        </m:rad>
                        <m:r>
                          <a:rPr lang="de-DE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𝜎</m:t>
                        </m:r>
                      </m:den>
                    </m:f>
                    <m:sSup>
                      <m:sSupPr>
                        <m:ctrlPr>
                          <a:rPr lang="de-DE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de-DE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𝑒</m:t>
                        </m:r>
                      </m:e>
                      <m:sup>
                        <m:r>
                          <a:rPr lang="de-DE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−</m:t>
                        </m:r>
                        <m:f>
                          <m:fPr>
                            <m:ctrlPr>
                              <a:rPr lang="de-DE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fPr>
                          <m:num>
                            <m:r>
                              <a:rPr lang="de-DE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1</m:t>
                            </m:r>
                          </m:num>
                          <m:den>
                            <m:r>
                              <a:rPr lang="de-DE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2</m:t>
                            </m:r>
                          </m:den>
                        </m:f>
                        <m:sSup>
                          <m:sSupPr>
                            <m:ctrlPr>
                              <a:rPr lang="de-DE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sSupPr>
                          <m:e>
                            <m:d>
                              <m:dPr>
                                <m:ctrlPr>
                                  <a:rPr lang="de-DE" sz="11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</m:ctrlPr>
                              </m:dPr>
                              <m:e>
                                <m:f>
                                  <m:fPr>
                                    <m:ctrlPr>
                                      <a:rPr lang="de-DE" sz="1100" b="0" i="1">
                                        <a:latin typeface="Cambria Math" panose="02040503050406030204" pitchFamily="18" charset="0"/>
                                        <a:ea typeface="Cambria Math" panose="02040503050406030204" pitchFamily="18" charset="0"/>
                                      </a:rPr>
                                    </m:ctrlPr>
                                  </m:fPr>
                                  <m:num>
                                    <m:r>
                                      <a:rPr lang="de-DE" sz="1100" b="0" i="1">
                                        <a:latin typeface="Cambria Math" panose="02040503050406030204" pitchFamily="18" charset="0"/>
                                        <a:ea typeface="Cambria Math" panose="02040503050406030204" pitchFamily="18" charset="0"/>
                                      </a:rPr>
                                      <m:t>𝑥</m:t>
                                    </m:r>
                                    <m:r>
                                      <a:rPr lang="de-DE" sz="1100" b="0" i="1">
                                        <a:latin typeface="Cambria Math" panose="02040503050406030204" pitchFamily="18" charset="0"/>
                                        <a:ea typeface="Cambria Math" panose="02040503050406030204" pitchFamily="18" charset="0"/>
                                      </a:rPr>
                                      <m:t>−</m:t>
                                    </m:r>
                                    <m:r>
                                      <a:rPr lang="de-DE" sz="1100" b="0" i="1">
                                        <a:latin typeface="Cambria Math" panose="02040503050406030204" pitchFamily="18" charset="0"/>
                                        <a:ea typeface="Cambria Math" panose="02040503050406030204" pitchFamily="18" charset="0"/>
                                      </a:rPr>
                                      <m:t>𝜇</m:t>
                                    </m:r>
                                  </m:num>
                                  <m:den>
                                    <m:r>
                                      <a:rPr lang="de-DE" sz="1100" b="0" i="1">
                                        <a:latin typeface="Cambria Math" panose="02040503050406030204" pitchFamily="18" charset="0"/>
                                        <a:ea typeface="Cambria Math" panose="02040503050406030204" pitchFamily="18" charset="0"/>
                                      </a:rPr>
                                      <m:t>𝜎</m:t>
                                    </m:r>
                                  </m:den>
                                </m:f>
                              </m:e>
                            </m:d>
                          </m:e>
                          <m:sup>
                            <m:r>
                              <a:rPr lang="de-DE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2</m:t>
                            </m:r>
                          </m:sup>
                        </m:sSup>
                      </m:sup>
                    </m:sSup>
                  </m:oMath>
                </m:oMathPara>
              </a14:m>
              <a:endParaRPr lang="de-DE" sz="1100"/>
            </a:p>
          </xdr:txBody>
        </xdr:sp>
      </mc:Choice>
      <mc:Fallback xmlns="">
        <xdr:sp macro="" textlink="">
          <xdr:nvSpPr>
            <xdr:cNvPr id="8" name="Textfeld 7"/>
            <xdr:cNvSpPr txBox="1"/>
          </xdr:nvSpPr>
          <xdr:spPr>
            <a:xfrm>
              <a:off x="1440831" y="3313306"/>
              <a:ext cx="1713802" cy="36227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de-DE" sz="1100" b="0" i="0">
                  <a:latin typeface="Cambria Math" panose="02040503050406030204" pitchFamily="18" charset="0"/>
                </a:rPr>
                <a:t>𝑓(𝑥,</a:t>
              </a:r>
              <a:r>
                <a:rPr lang="de-DE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𝜇,𝜎)=1/(√2𝜋 𝜎) 𝑒^(−1/2 ((𝑥−𝜇)/𝜎)^2 )</a:t>
              </a:r>
              <a:endParaRPr lang="de-DE" sz="1100"/>
            </a:p>
          </xdr:txBody>
        </xdr:sp>
      </mc:Fallback>
    </mc:AlternateContent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12152</xdr:colOff>
      <xdr:row>1</xdr:row>
      <xdr:rowOff>99848</xdr:rowOff>
    </xdr:from>
    <xdr:to>
      <xdr:col>8</xdr:col>
      <xdr:colOff>431252</xdr:colOff>
      <xdr:row>5</xdr:row>
      <xdr:rowOff>185573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74152" y="290348"/>
          <a:ext cx="5753100" cy="8477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/>
            <a:t>Der Hobbypsychologe von letzter Woche untersucht nun eine größere Stichprobe von 27 Männern</a:t>
          </a:r>
          <a:r>
            <a:rPr lang="de-DE" sz="1100" baseline="0"/>
            <a:t> und 27 Frauen mit derselben Depressionsskala von 0 - 20. Er vermutet, dass Frauen generell etwas depressiver sind als Männer. Aus Erfahrung klug, testet er diesmal auf 5%-Alpha-Niveau.</a:t>
          </a:r>
          <a:endParaRPr lang="de-DE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285750</xdr:colOff>
      <xdr:row>0</xdr:row>
      <xdr:rowOff>171450</xdr:rowOff>
    </xdr:from>
    <xdr:to>
      <xdr:col>6</xdr:col>
      <xdr:colOff>676275</xdr:colOff>
      <xdr:row>3</xdr:row>
      <xdr:rowOff>85725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285750" y="171450"/>
          <a:ext cx="4962525" cy="4857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/>
            <a:t>Zufällig bekommt unser Hobbypsychologe den Datensatz eines Kollegen in die Finger und möchte dieselbe Fragestellung untersuchen...</a:t>
          </a:r>
        </a:p>
      </xdr:txBody>
    </xdr:sp>
    <xdr:clientData/>
  </xdr:twoCellAnchor>
  <xdr:twoCellAnchor>
    <xdr:from>
      <xdr:col>6</xdr:col>
      <xdr:colOff>85725</xdr:colOff>
      <xdr:row>18</xdr:row>
      <xdr:rowOff>133350</xdr:rowOff>
    </xdr:from>
    <xdr:to>
      <xdr:col>13</xdr:col>
      <xdr:colOff>704850</xdr:colOff>
      <xdr:row>27</xdr:row>
      <xdr:rowOff>66675</xdr:rowOff>
    </xdr:to>
    <xdr:sp macro="" textlink="">
      <xdr:nvSpPr>
        <xdr:cNvPr id="3" name="Textfeld 2"/>
        <xdr:cNvSpPr txBox="1"/>
      </xdr:nvSpPr>
      <xdr:spPr>
        <a:xfrm>
          <a:off x="4657725" y="3562350"/>
          <a:ext cx="5953125" cy="16478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/>
            <a:t>Die</a:t>
          </a:r>
          <a:r>
            <a:rPr lang="de-DE" sz="1100" baseline="0"/>
            <a:t> Durchführung ist dieselbe wie im ersten Beispiel. Einzige Änderung: Die Formeln für x_quer, s und n müssen jeweils nur auf einen Teil der Messwertreihe angewendet werden (den, der zum jeweiligen Geschlecht gehört).</a:t>
          </a:r>
        </a:p>
        <a:p>
          <a:endParaRPr lang="de-DE" sz="1100" baseline="0"/>
        </a:p>
        <a:p>
          <a:r>
            <a:rPr lang="de-DE" sz="1100" baseline="0"/>
            <a:t>Der Test wird signifikant und die Mittelwertsdifferenz geht in die erwartete Richtung --&gt; Frauen haben tatsächlich höhere Depressionswerte.</a:t>
          </a:r>
        </a:p>
        <a:p>
          <a:endParaRPr lang="de-DE" sz="1100" baseline="0"/>
        </a:p>
        <a:p>
          <a:r>
            <a:rPr lang="de-DE" sz="1100" baseline="0"/>
            <a:t>Die Effektstärke ist nach Cohen als mittelhoch (0.5 &lt; 0.66 &lt; 0.8) einzuordnen.</a:t>
          </a:r>
          <a:endParaRPr lang="de-DE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inomialverteilung_simpl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nomialverteilung"/>
      <sheetName val="Tabelle1"/>
    </sheetNames>
    <sheetDataSet>
      <sheetData sheetId="0">
        <row r="6">
          <cell r="B6" t="str">
            <v>x</v>
          </cell>
          <cell r="K6">
            <v>0</v>
          </cell>
        </row>
        <row r="7">
          <cell r="B7">
            <v>0</v>
          </cell>
          <cell r="C7">
            <v>3.0549363634997091E-151</v>
          </cell>
          <cell r="K7">
            <v>500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B2:G25"/>
  <sheetViews>
    <sheetView zoomScale="220" zoomScaleNormal="220" workbookViewId="0">
      <selection activeCell="G23" sqref="G23"/>
    </sheetView>
  </sheetViews>
  <sheetFormatPr baseColWidth="10" defaultRowHeight="15"/>
  <cols>
    <col min="1" max="1" width="11.42578125" style="1"/>
    <col min="2" max="2" width="12.42578125" style="1" customWidth="1"/>
    <col min="3" max="3" width="12.28515625" style="1" bestFit="1" customWidth="1"/>
    <col min="4" max="16384" width="11.42578125" style="1"/>
  </cols>
  <sheetData>
    <row r="2" spans="2:7">
      <c r="B2" s="1" t="s">
        <v>21</v>
      </c>
    </row>
    <row r="4" spans="2:7">
      <c r="B4" s="1" t="s">
        <v>35</v>
      </c>
    </row>
    <row r="9" spans="2:7">
      <c r="B9" s="1" t="s">
        <v>8</v>
      </c>
      <c r="C9" s="1" t="s">
        <v>40</v>
      </c>
      <c r="D9" s="1" t="s">
        <v>41</v>
      </c>
    </row>
    <row r="10" spans="2:7">
      <c r="B10" s="1">
        <v>2</v>
      </c>
      <c r="C10" s="1">
        <v>2</v>
      </c>
      <c r="D10" s="1">
        <f>B10-C10</f>
        <v>0</v>
      </c>
      <c r="F10" s="1" t="s">
        <v>42</v>
      </c>
      <c r="G10" s="1" t="s">
        <v>43</v>
      </c>
    </row>
    <row r="11" spans="2:7">
      <c r="B11" s="1">
        <v>3</v>
      </c>
      <c r="C11" s="1">
        <v>3</v>
      </c>
      <c r="D11" s="1">
        <f t="shared" ref="D11:D14" si="0">B11-C11</f>
        <v>0</v>
      </c>
      <c r="F11" s="1">
        <f>COUNT(B10:B14)-1+COUNT(C10:C14)-1</f>
        <v>8</v>
      </c>
      <c r="G11" s="1">
        <f>COUNT(D10:D14)-1</f>
        <v>4</v>
      </c>
    </row>
    <row r="12" spans="2:7">
      <c r="B12" s="1">
        <v>44</v>
      </c>
      <c r="C12" s="1">
        <v>1</v>
      </c>
      <c r="D12" s="1">
        <f t="shared" si="0"/>
        <v>43</v>
      </c>
    </row>
    <row r="13" spans="2:7">
      <c r="B13" s="1">
        <v>2</v>
      </c>
      <c r="C13" s="1">
        <v>4</v>
      </c>
      <c r="D13" s="1">
        <f t="shared" si="0"/>
        <v>-2</v>
      </c>
    </row>
    <row r="14" spans="2:7">
      <c r="B14" s="1">
        <v>3</v>
      </c>
      <c r="C14" s="1">
        <v>5</v>
      </c>
      <c r="D14" s="1">
        <f t="shared" si="0"/>
        <v>-2</v>
      </c>
    </row>
    <row r="20" spans="3:5" ht="14.25" customHeight="1">
      <c r="C20" s="1" t="s">
        <v>8</v>
      </c>
      <c r="D20" s="1" t="s">
        <v>40</v>
      </c>
      <c r="E20" s="1" t="s">
        <v>44</v>
      </c>
    </row>
    <row r="21" spans="3:5">
      <c r="C21" s="1">
        <v>100</v>
      </c>
      <c r="D21" s="1">
        <v>95</v>
      </c>
      <c r="E21" s="1">
        <f>C21-D21</f>
        <v>5</v>
      </c>
    </row>
    <row r="22" spans="3:5">
      <c r="C22" s="1">
        <v>50</v>
      </c>
      <c r="D22" s="1">
        <v>45</v>
      </c>
      <c r="E22" s="1">
        <f t="shared" ref="E22:E23" si="1">C22-D22</f>
        <v>5</v>
      </c>
    </row>
    <row r="23" spans="3:5">
      <c r="C23" s="1">
        <v>10</v>
      </c>
      <c r="D23" s="1">
        <v>11</v>
      </c>
      <c r="E23" s="1">
        <f t="shared" si="1"/>
        <v>-1</v>
      </c>
    </row>
    <row r="24" spans="3:5" ht="21" customHeight="1"/>
    <row r="25" spans="3:5">
      <c r="C25" s="1">
        <f>_xlfn.STDEV.P(C21:C23)</f>
        <v>36.817870057290868</v>
      </c>
      <c r="D25" s="1">
        <f t="shared" ref="D25:E25" si="2">_xlfn.STDEV.P(D21:D23)</f>
        <v>34.499597421161631</v>
      </c>
      <c r="E25" s="1">
        <f t="shared" si="2"/>
        <v>2.8284271247461903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3"/>
  <dimension ref="A1:K28"/>
  <sheetViews>
    <sheetView topLeftCell="A13" zoomScale="205" zoomScaleNormal="205" workbookViewId="0">
      <selection activeCell="G29" sqref="G29"/>
    </sheetView>
  </sheetViews>
  <sheetFormatPr baseColWidth="10" defaultRowHeight="15"/>
  <cols>
    <col min="1" max="1" width="21" style="1" customWidth="1"/>
    <col min="2" max="4" width="11.42578125" style="1"/>
    <col min="5" max="5" width="9.7109375" style="1" customWidth="1"/>
    <col min="6" max="6" width="10.7109375" style="7" customWidth="1"/>
    <col min="7" max="7" width="10.28515625" style="1" customWidth="1"/>
    <col min="8" max="8" width="17.7109375" style="1" customWidth="1"/>
    <col min="9" max="16384" width="11.42578125" style="1"/>
  </cols>
  <sheetData>
    <row r="1" spans="1:11">
      <c r="A1" s="1" t="s">
        <v>0</v>
      </c>
      <c r="B1" s="1" t="s">
        <v>1</v>
      </c>
      <c r="E1" s="2" t="s">
        <v>2</v>
      </c>
      <c r="F1" s="7" t="s">
        <v>3</v>
      </c>
      <c r="G1" s="3" t="s">
        <v>4</v>
      </c>
      <c r="K1" s="3" t="s">
        <v>5</v>
      </c>
    </row>
    <row r="3" spans="1:11">
      <c r="A3" s="12" t="s">
        <v>6</v>
      </c>
      <c r="E3" s="2" t="s">
        <v>7</v>
      </c>
      <c r="F3" s="7">
        <v>10</v>
      </c>
      <c r="G3" s="1">
        <f>COMBIN(F3,F4)</f>
        <v>45</v>
      </c>
      <c r="K3" s="1">
        <f>FACT(F3)/(FACT(F4)*FACT(F3-F4))</f>
        <v>45</v>
      </c>
    </row>
    <row r="4" spans="1:11">
      <c r="A4" s="12"/>
      <c r="E4" s="2" t="s">
        <v>8</v>
      </c>
      <c r="F4" s="7">
        <v>2</v>
      </c>
      <c r="G4" s="6" t="s">
        <v>17</v>
      </c>
    </row>
    <row r="5" spans="1:11">
      <c r="A5" s="4"/>
      <c r="E5" s="2"/>
    </row>
    <row r="6" spans="1:11">
      <c r="A6" s="12" t="s">
        <v>9</v>
      </c>
      <c r="E6" s="2" t="s">
        <v>8</v>
      </c>
      <c r="F6" s="7">
        <v>2</v>
      </c>
      <c r="G6" s="1">
        <f>_xlfn.BINOM.DIST(F6,F7,F8,0)</f>
        <v>0.27203300986363049</v>
      </c>
      <c r="K6" s="1">
        <f>COMBIN(F7,F6)*F8^F6*(1-F8)^(F7-F6)</f>
        <v>0.2720330098636296</v>
      </c>
    </row>
    <row r="7" spans="1:11">
      <c r="A7" s="12"/>
      <c r="E7" s="2" t="s">
        <v>7</v>
      </c>
      <c r="F7" s="7">
        <v>200</v>
      </c>
      <c r="G7" s="6" t="s">
        <v>18</v>
      </c>
    </row>
    <row r="8" spans="1:11">
      <c r="A8" s="4"/>
      <c r="E8" s="2" t="s">
        <v>10</v>
      </c>
      <c r="F8" s="7">
        <v>0.01</v>
      </c>
    </row>
    <row r="9" spans="1:11">
      <c r="A9" s="4"/>
      <c r="E9" s="2"/>
    </row>
    <row r="10" spans="1:11">
      <c r="A10" s="12" t="s">
        <v>11</v>
      </c>
      <c r="E10" s="2" t="s">
        <v>8</v>
      </c>
      <c r="F10" s="7">
        <v>2</v>
      </c>
      <c r="G10" s="1">
        <f>_xlfn.POISSON.DIST(F10,F11,0)</f>
        <v>0.27067056647322546</v>
      </c>
      <c r="K10" s="1">
        <f>EXP(-F11)*F11^F10/FACT(F10)</f>
        <v>0.2706705664732254</v>
      </c>
    </row>
    <row r="11" spans="1:11">
      <c r="A11" s="12"/>
      <c r="E11" s="5" t="s">
        <v>12</v>
      </c>
      <c r="F11" s="7">
        <v>2</v>
      </c>
      <c r="G11" s="6" t="s">
        <v>19</v>
      </c>
    </row>
    <row r="13" spans="1:11">
      <c r="E13" s="1" t="s">
        <v>8</v>
      </c>
      <c r="F13" s="7">
        <v>3</v>
      </c>
      <c r="G13" s="1">
        <f>_xlfn.HYPGEOM.DIST(F13,F16,F15,F14,0)</f>
        <v>5.1793705332428275E-2</v>
      </c>
      <c r="K13" s="1">
        <f>(COMBIN(F15,F13)*COMBIN(F14-F15,F16-F13))/COMBIN(F14,F16)</f>
        <v>5.1793705332428247E-2</v>
      </c>
    </row>
    <row r="14" spans="1:11">
      <c r="A14" s="1" t="s">
        <v>13</v>
      </c>
      <c r="E14" s="1" t="s">
        <v>15</v>
      </c>
      <c r="F14" s="7">
        <v>100</v>
      </c>
      <c r="G14" s="6" t="s">
        <v>20</v>
      </c>
    </row>
    <row r="15" spans="1:11">
      <c r="A15" s="1" t="s">
        <v>14</v>
      </c>
      <c r="E15" s="1" t="s">
        <v>16</v>
      </c>
      <c r="F15" s="7">
        <v>10</v>
      </c>
    </row>
    <row r="16" spans="1:11">
      <c r="E16" s="1" t="s">
        <v>7</v>
      </c>
      <c r="F16" s="7">
        <v>10</v>
      </c>
    </row>
    <row r="18" spans="1:7">
      <c r="E18" s="1" t="s">
        <v>8</v>
      </c>
      <c r="F18" s="7">
        <v>1.5</v>
      </c>
      <c r="G18" s="1">
        <f>_xlfn.NORM.DIST(F18,F19,F20,1)</f>
        <v>0.93319279873114191</v>
      </c>
    </row>
    <row r="19" spans="1:7">
      <c r="A19" s="1" t="s">
        <v>24</v>
      </c>
      <c r="E19" s="1" t="s">
        <v>22</v>
      </c>
      <c r="F19" s="7">
        <v>0</v>
      </c>
      <c r="G19" s="6" t="s">
        <v>25</v>
      </c>
    </row>
    <row r="20" spans="1:7">
      <c r="E20" s="8" t="s">
        <v>23</v>
      </c>
      <c r="F20" s="7">
        <v>1</v>
      </c>
      <c r="G20" s="1" t="s">
        <v>26</v>
      </c>
    </row>
    <row r="23" spans="1:7">
      <c r="A23" s="1" t="s">
        <v>27</v>
      </c>
      <c r="C23" s="1" t="s">
        <v>28</v>
      </c>
      <c r="E23" s="1" t="s">
        <v>8</v>
      </c>
      <c r="F23" s="7">
        <v>2.5</v>
      </c>
      <c r="G23" s="1">
        <f>_xlfn.CHISQ.DIST(F23,F24,1)</f>
        <v>0.71349520313980985</v>
      </c>
    </row>
    <row r="24" spans="1:7">
      <c r="E24" s="1" t="s">
        <v>29</v>
      </c>
      <c r="F24" s="7">
        <v>2</v>
      </c>
      <c r="G24" s="6" t="s">
        <v>30</v>
      </c>
    </row>
    <row r="27" spans="1:7">
      <c r="A27" s="1" t="s">
        <v>31</v>
      </c>
      <c r="C27" s="1" t="s">
        <v>32</v>
      </c>
      <c r="E27" s="1" t="s">
        <v>33</v>
      </c>
      <c r="F27" s="7">
        <v>1.99</v>
      </c>
      <c r="G27" s="1">
        <f>_xlfn.T.DIST(F27,F28,1)</f>
        <v>0.97396343082231973</v>
      </c>
    </row>
    <row r="28" spans="1:7">
      <c r="E28" s="1" t="s">
        <v>29</v>
      </c>
      <c r="F28" s="7">
        <v>50</v>
      </c>
      <c r="G28" s="6" t="s">
        <v>34</v>
      </c>
    </row>
  </sheetData>
  <mergeCells count="3">
    <mergeCell ref="A3:A4"/>
    <mergeCell ref="A6:A7"/>
    <mergeCell ref="A10:A11"/>
  </mergeCells>
  <pageMargins left="0.7" right="0.7" top="0.78740157499999996" bottom="0.78740157499999996" header="0.3" footer="0.3"/>
  <pageSetup paperSize="9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L35"/>
  <sheetViews>
    <sheetView zoomScale="145" zoomScaleNormal="145" workbookViewId="0">
      <selection activeCell="H20" sqref="H20"/>
    </sheetView>
  </sheetViews>
  <sheetFormatPr baseColWidth="10" defaultRowHeight="15"/>
  <cols>
    <col min="1" max="16384" width="11.42578125" style="1"/>
  </cols>
  <sheetData>
    <row r="8" spans="2:12">
      <c r="B8" s="1" t="s">
        <v>36</v>
      </c>
      <c r="C8" s="1" t="s">
        <v>37</v>
      </c>
      <c r="D8" s="1" t="s">
        <v>38</v>
      </c>
    </row>
    <row r="9" spans="2:12">
      <c r="B9" s="1">
        <v>1</v>
      </c>
      <c r="C9" s="1">
        <v>8</v>
      </c>
      <c r="D9" s="1">
        <v>16</v>
      </c>
      <c r="G9" s="8" t="s">
        <v>45</v>
      </c>
      <c r="H9" s="9">
        <v>0.05</v>
      </c>
    </row>
    <row r="10" spans="2:12">
      <c r="B10" s="1">
        <v>2</v>
      </c>
      <c r="C10" s="1">
        <v>16</v>
      </c>
      <c r="D10" s="1">
        <v>19</v>
      </c>
    </row>
    <row r="11" spans="2:12">
      <c r="B11" s="1">
        <v>3</v>
      </c>
      <c r="C11" s="1">
        <v>19</v>
      </c>
      <c r="D11" s="1">
        <v>8</v>
      </c>
      <c r="G11" s="1" t="s">
        <v>46</v>
      </c>
      <c r="H11" s="1">
        <f>AVERAGE(C9:C35)</f>
        <v>12.37037037037037</v>
      </c>
      <c r="I11" s="1">
        <f>AVERAGE(D9:D35)</f>
        <v>14.111111111111111</v>
      </c>
    </row>
    <row r="12" spans="2:12">
      <c r="B12" s="1">
        <v>4</v>
      </c>
      <c r="C12" s="1">
        <v>17</v>
      </c>
      <c r="D12" s="1">
        <v>13</v>
      </c>
      <c r="G12" s="1" t="s">
        <v>23</v>
      </c>
      <c r="H12" s="11">
        <f>_xlfn.STDEV.P(C9:C35)</f>
        <v>3.8407960994617514</v>
      </c>
      <c r="I12" s="11">
        <f>_xlfn.STDEV.P(D9:D35)</f>
        <v>2.9481109247603552</v>
      </c>
      <c r="K12" s="1" t="s">
        <v>49</v>
      </c>
      <c r="L12" s="1" t="s">
        <v>50</v>
      </c>
    </row>
    <row r="13" spans="2:12">
      <c r="B13" s="1">
        <v>5</v>
      </c>
      <c r="C13" s="1">
        <v>10</v>
      </c>
      <c r="D13" s="1">
        <v>11</v>
      </c>
      <c r="G13" s="1" t="s">
        <v>7</v>
      </c>
      <c r="H13" s="1">
        <f>COUNT(C9:C35)</f>
        <v>27</v>
      </c>
      <c r="I13" s="1">
        <f>COUNT(D9:D35)</f>
        <v>27</v>
      </c>
      <c r="K13" s="1">
        <f>COUNT(C9:C35)-1</f>
        <v>26</v>
      </c>
      <c r="L13" s="1">
        <f>COUNT(D9:D35)-1</f>
        <v>26</v>
      </c>
    </row>
    <row r="14" spans="2:12">
      <c r="B14" s="1">
        <v>6</v>
      </c>
      <c r="C14" s="1">
        <v>9</v>
      </c>
      <c r="D14" s="1">
        <v>14</v>
      </c>
      <c r="G14" s="10" t="s">
        <v>47</v>
      </c>
      <c r="H14" s="11">
        <f>SQRT((H12^2*H13+I12^2*I13)/(H13+I13-2))</f>
        <v>3.4888916108650712</v>
      </c>
    </row>
    <row r="15" spans="2:12">
      <c r="B15" s="1">
        <v>7</v>
      </c>
      <c r="C15" s="1">
        <v>15</v>
      </c>
      <c r="D15" s="1">
        <v>15</v>
      </c>
      <c r="G15" s="1" t="s">
        <v>48</v>
      </c>
      <c r="H15" s="1">
        <f>SQRT(1/H13+1/I13)*H14</f>
        <v>0.94955602383291904</v>
      </c>
    </row>
    <row r="16" spans="2:12">
      <c r="B16" s="1">
        <v>8</v>
      </c>
      <c r="C16" s="1">
        <v>7</v>
      </c>
      <c r="D16" s="1">
        <v>18</v>
      </c>
      <c r="G16" s="1" t="s">
        <v>33</v>
      </c>
      <c r="H16" s="1">
        <f>(H11-I11)/H15</f>
        <v>-1.8332154154677196</v>
      </c>
      <c r="K16" s="1" t="s">
        <v>53</v>
      </c>
    </row>
    <row r="17" spans="2:12">
      <c r="B17" s="1">
        <v>9</v>
      </c>
      <c r="C17" s="1">
        <v>15</v>
      </c>
      <c r="D17" s="1">
        <v>13</v>
      </c>
      <c r="G17" s="1" t="s">
        <v>29</v>
      </c>
      <c r="H17" s="1">
        <f>H13+I13-2</f>
        <v>52</v>
      </c>
      <c r="K17" s="1">
        <v>0.2</v>
      </c>
      <c r="L17" s="1" t="s">
        <v>54</v>
      </c>
    </row>
    <row r="18" spans="2:12">
      <c r="B18" s="1">
        <v>10</v>
      </c>
      <c r="C18" s="1">
        <v>15</v>
      </c>
      <c r="D18" s="1">
        <v>11</v>
      </c>
      <c r="G18" s="1" t="s">
        <v>51</v>
      </c>
      <c r="H18" s="1">
        <f>_xlfn.T.DIST(-ABS(H16),H17,1)</f>
        <v>3.6248790520396604E-2</v>
      </c>
      <c r="K18" s="1">
        <v>0.5</v>
      </c>
      <c r="L18" s="1" t="s">
        <v>55</v>
      </c>
    </row>
    <row r="19" spans="2:12">
      <c r="B19" s="1">
        <v>11</v>
      </c>
      <c r="C19" s="1">
        <v>7</v>
      </c>
      <c r="D19" s="1">
        <v>13</v>
      </c>
      <c r="G19" s="1" t="s">
        <v>52</v>
      </c>
      <c r="H19" s="1">
        <f>ABS(H11-I11)/H14</f>
        <v>0.49893803961113126</v>
      </c>
      <c r="K19" s="1">
        <v>0.8</v>
      </c>
      <c r="L19" s="1" t="s">
        <v>56</v>
      </c>
    </row>
    <row r="20" spans="2:12">
      <c r="B20" s="1">
        <v>12</v>
      </c>
      <c r="C20" s="1">
        <v>8</v>
      </c>
      <c r="D20" s="1">
        <v>14</v>
      </c>
    </row>
    <row r="21" spans="2:12">
      <c r="B21" s="1">
        <v>13</v>
      </c>
      <c r="C21" s="1">
        <v>8</v>
      </c>
      <c r="D21" s="1">
        <v>18</v>
      </c>
    </row>
    <row r="22" spans="2:12">
      <c r="B22" s="1">
        <v>14</v>
      </c>
      <c r="C22" s="1">
        <v>15</v>
      </c>
      <c r="D22" s="1">
        <v>14</v>
      </c>
    </row>
    <row r="23" spans="2:12">
      <c r="B23" s="1">
        <v>15</v>
      </c>
      <c r="C23" s="1">
        <v>18</v>
      </c>
      <c r="D23" s="1">
        <v>17</v>
      </c>
    </row>
    <row r="24" spans="2:12">
      <c r="B24" s="1">
        <v>16</v>
      </c>
      <c r="C24" s="1">
        <v>8</v>
      </c>
      <c r="D24" s="1">
        <v>18</v>
      </c>
    </row>
    <row r="25" spans="2:12">
      <c r="B25" s="1">
        <v>17</v>
      </c>
      <c r="C25" s="1">
        <v>15</v>
      </c>
      <c r="D25" s="1">
        <v>14</v>
      </c>
    </row>
    <row r="26" spans="2:12">
      <c r="B26" s="1">
        <v>18</v>
      </c>
      <c r="C26" s="1">
        <v>9</v>
      </c>
      <c r="D26" s="1">
        <v>7</v>
      </c>
    </row>
    <row r="27" spans="2:12">
      <c r="B27" s="1">
        <v>19</v>
      </c>
      <c r="C27" s="1">
        <v>11</v>
      </c>
      <c r="D27" s="1">
        <v>14</v>
      </c>
    </row>
    <row r="28" spans="2:12">
      <c r="B28" s="1">
        <v>20</v>
      </c>
      <c r="C28" s="1">
        <v>17</v>
      </c>
      <c r="D28" s="1">
        <v>9</v>
      </c>
    </row>
    <row r="29" spans="2:12">
      <c r="B29" s="1">
        <v>21</v>
      </c>
      <c r="C29" s="1">
        <v>12</v>
      </c>
      <c r="D29" s="1">
        <v>14</v>
      </c>
    </row>
    <row r="30" spans="2:12">
      <c r="B30" s="1">
        <v>22</v>
      </c>
      <c r="C30" s="1">
        <v>11</v>
      </c>
      <c r="D30" s="1">
        <v>17</v>
      </c>
    </row>
    <row r="31" spans="2:12">
      <c r="B31" s="1">
        <v>23</v>
      </c>
      <c r="C31" s="1">
        <v>11</v>
      </c>
      <c r="D31" s="1">
        <v>15</v>
      </c>
    </row>
    <row r="32" spans="2:12">
      <c r="B32" s="1">
        <v>24</v>
      </c>
      <c r="C32" s="1">
        <v>13</v>
      </c>
      <c r="D32" s="1">
        <v>15</v>
      </c>
    </row>
    <row r="33" spans="2:4">
      <c r="B33" s="1">
        <v>25</v>
      </c>
      <c r="C33" s="1">
        <v>17</v>
      </c>
      <c r="D33" s="1">
        <v>16</v>
      </c>
    </row>
    <row r="34" spans="2:4">
      <c r="B34" s="1">
        <v>26</v>
      </c>
      <c r="C34" s="1">
        <v>7</v>
      </c>
      <c r="D34" s="1">
        <v>13</v>
      </c>
    </row>
    <row r="35" spans="2:4">
      <c r="B35" s="1">
        <v>27</v>
      </c>
      <c r="C35" s="1">
        <v>16</v>
      </c>
      <c r="D35" s="1">
        <v>15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I56"/>
  <sheetViews>
    <sheetView tabSelected="1" zoomScaleNormal="100" workbookViewId="0">
      <selection activeCell="K30" sqref="K30"/>
    </sheetView>
  </sheetViews>
  <sheetFormatPr baseColWidth="10" defaultRowHeight="15"/>
  <cols>
    <col min="1" max="16384" width="11.42578125" style="1"/>
  </cols>
  <sheetData>
    <row r="5" spans="2:9">
      <c r="B5" s="1" t="s">
        <v>36</v>
      </c>
      <c r="C5" s="1" t="s">
        <v>57</v>
      </c>
      <c r="D5" s="1" t="s">
        <v>39</v>
      </c>
    </row>
    <row r="6" spans="2:9">
      <c r="B6" s="1">
        <v>1</v>
      </c>
      <c r="C6" s="1">
        <v>8</v>
      </c>
      <c r="D6" s="1">
        <v>1</v>
      </c>
    </row>
    <row r="7" spans="2:9">
      <c r="B7" s="1">
        <v>2</v>
      </c>
      <c r="C7" s="1">
        <v>16</v>
      </c>
      <c r="D7" s="1">
        <v>1</v>
      </c>
    </row>
    <row r="8" spans="2:9">
      <c r="B8" s="1">
        <v>3</v>
      </c>
      <c r="C8" s="1">
        <v>17</v>
      </c>
      <c r="D8" s="1">
        <v>1</v>
      </c>
      <c r="G8" s="8" t="s">
        <v>45</v>
      </c>
      <c r="H8" s="9">
        <v>0.05</v>
      </c>
    </row>
    <row r="9" spans="2:9">
      <c r="B9" s="1">
        <v>4</v>
      </c>
      <c r="C9" s="1">
        <v>10</v>
      </c>
      <c r="D9" s="1">
        <v>1</v>
      </c>
      <c r="G9" s="1" t="s">
        <v>46</v>
      </c>
      <c r="H9" s="1">
        <f>AVERAGE(C6:C31)</f>
        <v>12.115384615384615</v>
      </c>
      <c r="I9" s="1">
        <f>AVERAGE(C32:C56)</f>
        <v>14.32</v>
      </c>
    </row>
    <row r="10" spans="2:9">
      <c r="B10" s="1">
        <v>5</v>
      </c>
      <c r="C10" s="1">
        <v>9</v>
      </c>
      <c r="D10" s="1">
        <v>1</v>
      </c>
      <c r="G10" s="1" t="s">
        <v>23</v>
      </c>
      <c r="H10" s="1">
        <f>_xlfn.STDEV.P(C6:C31)</f>
        <v>3.6828805937004829</v>
      </c>
      <c r="I10" s="1">
        <f>_xlfn.STDEV.P(C32:C56)</f>
        <v>2.795997138768207</v>
      </c>
    </row>
    <row r="11" spans="2:9">
      <c r="B11" s="1">
        <v>6</v>
      </c>
      <c r="C11" s="1">
        <v>15</v>
      </c>
      <c r="D11" s="1">
        <v>1</v>
      </c>
      <c r="G11" s="1" t="s">
        <v>7</v>
      </c>
      <c r="H11" s="1">
        <f>COUNT(C6:C31)</f>
        <v>26</v>
      </c>
      <c r="I11" s="1">
        <f>COUNT(C32:C56)</f>
        <v>25</v>
      </c>
    </row>
    <row r="12" spans="2:9">
      <c r="B12" s="1">
        <v>7</v>
      </c>
      <c r="C12" s="1">
        <v>7</v>
      </c>
      <c r="D12" s="1">
        <v>1</v>
      </c>
      <c r="G12" s="1" t="s">
        <v>47</v>
      </c>
      <c r="H12" s="1">
        <f>SQRT((H11*H10^2+I11*I10^2)/(H11+I11-2))</f>
        <v>3.344486312876354</v>
      </c>
    </row>
    <row r="13" spans="2:9">
      <c r="B13" s="1">
        <v>8</v>
      </c>
      <c r="C13" s="1">
        <v>15</v>
      </c>
      <c r="D13" s="1">
        <v>1</v>
      </c>
      <c r="G13" s="1" t="s">
        <v>48</v>
      </c>
      <c r="H13" s="1">
        <f>SQRT(1/H11+1/I11)*H12</f>
        <v>0.93682362148163745</v>
      </c>
    </row>
    <row r="14" spans="2:9">
      <c r="B14" s="1">
        <v>9</v>
      </c>
      <c r="C14" s="1">
        <v>15</v>
      </c>
      <c r="D14" s="1">
        <v>1</v>
      </c>
      <c r="G14" s="1" t="s">
        <v>29</v>
      </c>
      <c r="H14" s="1">
        <f>H11+I11-2</f>
        <v>49</v>
      </c>
    </row>
    <row r="15" spans="2:9">
      <c r="B15" s="1">
        <v>10</v>
      </c>
      <c r="C15" s="1">
        <v>7</v>
      </c>
      <c r="D15" s="1">
        <v>1</v>
      </c>
      <c r="G15" s="1" t="s">
        <v>33</v>
      </c>
      <c r="H15" s="1">
        <f>(H9-I9)/H13</f>
        <v>-2.353287570960974</v>
      </c>
    </row>
    <row r="16" spans="2:9">
      <c r="B16" s="1">
        <v>11</v>
      </c>
      <c r="C16" s="1">
        <v>8</v>
      </c>
      <c r="D16" s="1">
        <v>1</v>
      </c>
      <c r="G16" s="1" t="s">
        <v>58</v>
      </c>
      <c r="H16" s="1">
        <f>_xlfn.T.DIST(-ABS(H15),H14,1)</f>
        <v>1.1332663494063784E-2</v>
      </c>
    </row>
    <row r="17" spans="2:8">
      <c r="B17" s="1">
        <v>12</v>
      </c>
      <c r="C17" s="1">
        <v>8</v>
      </c>
      <c r="D17" s="1">
        <v>1</v>
      </c>
      <c r="G17" s="1" t="s">
        <v>52</v>
      </c>
      <c r="H17" s="1">
        <f>ABS(H9-I9)/H12</f>
        <v>0.65917907217247751</v>
      </c>
    </row>
    <row r="18" spans="2:8">
      <c r="B18" s="1">
        <v>13</v>
      </c>
      <c r="C18" s="1">
        <v>15</v>
      </c>
      <c r="D18" s="1">
        <v>1</v>
      </c>
    </row>
    <row r="19" spans="2:8">
      <c r="B19" s="1">
        <v>14</v>
      </c>
      <c r="C19" s="1">
        <v>18</v>
      </c>
      <c r="D19" s="1">
        <v>1</v>
      </c>
    </row>
    <row r="20" spans="2:8">
      <c r="B20" s="1">
        <v>15</v>
      </c>
      <c r="C20" s="1">
        <v>8</v>
      </c>
      <c r="D20" s="1">
        <v>1</v>
      </c>
    </row>
    <row r="21" spans="2:8">
      <c r="B21" s="1">
        <v>16</v>
      </c>
      <c r="C21" s="1">
        <v>15</v>
      </c>
      <c r="D21" s="1">
        <v>1</v>
      </c>
    </row>
    <row r="22" spans="2:8">
      <c r="B22" s="1">
        <v>17</v>
      </c>
      <c r="C22" s="1">
        <v>9</v>
      </c>
      <c r="D22" s="1">
        <v>1</v>
      </c>
    </row>
    <row r="23" spans="2:8">
      <c r="B23" s="1">
        <v>18</v>
      </c>
      <c r="C23" s="1">
        <v>11</v>
      </c>
      <c r="D23" s="1">
        <v>1</v>
      </c>
    </row>
    <row r="24" spans="2:8">
      <c r="B24" s="1">
        <v>19</v>
      </c>
      <c r="C24" s="1">
        <v>17</v>
      </c>
      <c r="D24" s="1">
        <v>1</v>
      </c>
    </row>
    <row r="25" spans="2:8">
      <c r="B25" s="1">
        <v>20</v>
      </c>
      <c r="C25" s="1">
        <v>12</v>
      </c>
      <c r="D25" s="1">
        <v>1</v>
      </c>
    </row>
    <row r="26" spans="2:8">
      <c r="B26" s="1">
        <v>21</v>
      </c>
      <c r="C26" s="1">
        <v>11</v>
      </c>
      <c r="D26" s="1">
        <v>1</v>
      </c>
    </row>
    <row r="27" spans="2:8">
      <c r="B27" s="1">
        <v>22</v>
      </c>
      <c r="C27" s="1">
        <v>11</v>
      </c>
      <c r="D27" s="1">
        <v>1</v>
      </c>
    </row>
    <row r="28" spans="2:8">
      <c r="B28" s="1">
        <v>23</v>
      </c>
      <c r="C28" s="1">
        <v>13</v>
      </c>
      <c r="D28" s="1">
        <v>1</v>
      </c>
    </row>
    <row r="29" spans="2:8">
      <c r="B29" s="1">
        <v>24</v>
      </c>
      <c r="C29" s="1">
        <v>17</v>
      </c>
      <c r="D29" s="1">
        <v>1</v>
      </c>
    </row>
    <row r="30" spans="2:8">
      <c r="B30" s="1">
        <v>25</v>
      </c>
      <c r="C30" s="1">
        <v>7</v>
      </c>
      <c r="D30" s="1">
        <v>1</v>
      </c>
    </row>
    <row r="31" spans="2:8">
      <c r="B31" s="1">
        <v>26</v>
      </c>
      <c r="C31" s="1">
        <v>16</v>
      </c>
      <c r="D31" s="1">
        <v>1</v>
      </c>
    </row>
    <row r="32" spans="2:8">
      <c r="B32" s="1">
        <v>27</v>
      </c>
      <c r="C32" s="1">
        <v>19</v>
      </c>
      <c r="D32" s="1">
        <v>2</v>
      </c>
    </row>
    <row r="33" spans="2:4">
      <c r="B33" s="1">
        <v>28</v>
      </c>
      <c r="C33" s="1">
        <v>16</v>
      </c>
      <c r="D33" s="1">
        <v>2</v>
      </c>
    </row>
    <row r="34" spans="2:4">
      <c r="B34" s="1">
        <v>29</v>
      </c>
      <c r="C34" s="1">
        <v>13</v>
      </c>
      <c r="D34" s="1">
        <v>2</v>
      </c>
    </row>
    <row r="35" spans="2:4">
      <c r="B35" s="1">
        <v>30</v>
      </c>
      <c r="C35" s="1">
        <v>11</v>
      </c>
      <c r="D35" s="1">
        <v>2</v>
      </c>
    </row>
    <row r="36" spans="2:4">
      <c r="B36" s="1">
        <v>31</v>
      </c>
      <c r="C36" s="1">
        <v>14</v>
      </c>
      <c r="D36" s="1">
        <v>2</v>
      </c>
    </row>
    <row r="37" spans="2:4">
      <c r="B37" s="1">
        <v>32</v>
      </c>
      <c r="C37" s="1">
        <v>15</v>
      </c>
      <c r="D37" s="1">
        <v>2</v>
      </c>
    </row>
    <row r="38" spans="2:4">
      <c r="B38" s="1">
        <v>33</v>
      </c>
      <c r="C38" s="1">
        <v>18</v>
      </c>
      <c r="D38" s="1">
        <v>2</v>
      </c>
    </row>
    <row r="39" spans="2:4">
      <c r="B39" s="1">
        <v>34</v>
      </c>
      <c r="C39" s="1">
        <v>13</v>
      </c>
      <c r="D39" s="1">
        <v>2</v>
      </c>
    </row>
    <row r="40" spans="2:4">
      <c r="B40" s="1">
        <v>35</v>
      </c>
      <c r="C40" s="1">
        <v>11</v>
      </c>
      <c r="D40" s="1">
        <v>2</v>
      </c>
    </row>
    <row r="41" spans="2:4">
      <c r="B41" s="1">
        <v>36</v>
      </c>
      <c r="C41" s="1">
        <v>13</v>
      </c>
      <c r="D41" s="1">
        <v>2</v>
      </c>
    </row>
    <row r="42" spans="2:4">
      <c r="B42" s="1">
        <v>37</v>
      </c>
      <c r="C42" s="1">
        <v>14</v>
      </c>
      <c r="D42" s="1">
        <v>2</v>
      </c>
    </row>
    <row r="43" spans="2:4">
      <c r="B43" s="1">
        <v>38</v>
      </c>
      <c r="C43" s="1">
        <v>18</v>
      </c>
      <c r="D43" s="1">
        <v>2</v>
      </c>
    </row>
    <row r="44" spans="2:4">
      <c r="B44" s="1">
        <v>39</v>
      </c>
      <c r="C44" s="1">
        <v>14</v>
      </c>
      <c r="D44" s="1">
        <v>2</v>
      </c>
    </row>
    <row r="45" spans="2:4">
      <c r="B45" s="1">
        <v>40</v>
      </c>
      <c r="C45" s="1">
        <v>17</v>
      </c>
      <c r="D45" s="1">
        <v>2</v>
      </c>
    </row>
    <row r="46" spans="2:4">
      <c r="B46" s="1">
        <v>41</v>
      </c>
      <c r="C46" s="1">
        <v>18</v>
      </c>
      <c r="D46" s="1">
        <v>2</v>
      </c>
    </row>
    <row r="47" spans="2:4">
      <c r="B47" s="1">
        <v>42</v>
      </c>
      <c r="C47" s="1">
        <v>14</v>
      </c>
      <c r="D47" s="1">
        <v>2</v>
      </c>
    </row>
    <row r="48" spans="2:4">
      <c r="B48" s="1">
        <v>43</v>
      </c>
      <c r="C48" s="1">
        <v>7</v>
      </c>
      <c r="D48" s="1">
        <v>2</v>
      </c>
    </row>
    <row r="49" spans="2:4">
      <c r="B49" s="1">
        <v>44</v>
      </c>
      <c r="C49" s="1">
        <v>14</v>
      </c>
      <c r="D49" s="1">
        <v>2</v>
      </c>
    </row>
    <row r="50" spans="2:4">
      <c r="B50" s="1">
        <v>45</v>
      </c>
      <c r="C50" s="1">
        <v>9</v>
      </c>
      <c r="D50" s="1">
        <v>2</v>
      </c>
    </row>
    <row r="51" spans="2:4">
      <c r="B51" s="1">
        <v>46</v>
      </c>
      <c r="C51" s="1">
        <v>14</v>
      </c>
      <c r="D51" s="1">
        <v>2</v>
      </c>
    </row>
    <row r="52" spans="2:4">
      <c r="B52" s="1">
        <v>47</v>
      </c>
      <c r="C52" s="1">
        <v>17</v>
      </c>
      <c r="D52" s="1">
        <v>2</v>
      </c>
    </row>
    <row r="53" spans="2:4">
      <c r="B53" s="1">
        <v>48</v>
      </c>
      <c r="C53" s="1">
        <v>15</v>
      </c>
      <c r="D53" s="1">
        <v>2</v>
      </c>
    </row>
    <row r="54" spans="2:4">
      <c r="B54" s="1">
        <v>49</v>
      </c>
      <c r="C54" s="1">
        <v>15</v>
      </c>
      <c r="D54" s="1">
        <v>2</v>
      </c>
    </row>
    <row r="55" spans="2:4">
      <c r="B55" s="1">
        <v>50</v>
      </c>
      <c r="C55" s="1">
        <v>16</v>
      </c>
      <c r="D55" s="1">
        <v>2</v>
      </c>
    </row>
    <row r="56" spans="2:4">
      <c r="B56" s="1">
        <v>51</v>
      </c>
      <c r="C56" s="1">
        <v>13</v>
      </c>
      <c r="D56" s="1">
        <v>2</v>
      </c>
    </row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Pingo</vt:lpstr>
      <vt:lpstr>Formeln</vt:lpstr>
      <vt:lpstr>Beispiel</vt:lpstr>
      <vt:lpstr>Beispiel2</vt:lpstr>
    </vt:vector>
  </TitlesOfParts>
  <Company>Johannes Gutenberg-Universität Mainz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Both, Bernhard</dc:creator>
  <cp:lastModifiedBy>Both, Bernhard</cp:lastModifiedBy>
  <dcterms:created xsi:type="dcterms:W3CDTF">2019-06-03T13:29:08Z</dcterms:created>
  <dcterms:modified xsi:type="dcterms:W3CDTF">2019-07-10T12:26:42Z</dcterms:modified>
</cp:coreProperties>
</file>