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FA15C91-C09D-4FA6-8AAB-FEC50477401F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Pingo" sheetId="4" r:id="rId1"/>
    <sheet name="Formeln" sheetId="2" r:id="rId2"/>
    <sheet name="Binomialkoeffizient" sheetId="1" r:id="rId3"/>
    <sheet name="Beispiel" sheetId="5" r:id="rId4"/>
  </sheets>
  <externalReferences>
    <externalReference r:id="rId5"/>
  </externalReferences>
  <definedNames>
    <definedName name="beschr">OFFSET(OFFSET([1]Binomialverteilung!$B$7,[1]Binomialverteilung!$K$6,0),,,([1]Binomialverteilung!$K$7-[1]Binomialverteilung!$K$6+1))</definedName>
    <definedName name="fromK">OFFSET([1]Binomialverteilung!$B$6,,,[1]Binomialverteilung!$K$7+2)</definedName>
    <definedName name="WkVert">OFFSET(OFFSET([1]Binomialverteilung!$C$7,[1]Binomialverteilung!$K$6,0),,,[1]Binomialverteilung!$K$7+1-[1]Binomialverteilung!$K$6)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5" l="1"/>
  <c r="I69" i="5"/>
  <c r="I67" i="5"/>
  <c r="I66" i="5"/>
  <c r="I63" i="5"/>
  <c r="C53" i="5"/>
  <c r="C50" i="5"/>
  <c r="C29" i="5"/>
  <c r="E26" i="5"/>
  <c r="C27" i="5"/>
  <c r="B12" i="5"/>
  <c r="B13" i="5"/>
  <c r="B39" i="1"/>
  <c r="B31" i="1"/>
  <c r="B38" i="1"/>
  <c r="B37" i="1"/>
  <c r="B36" i="1"/>
  <c r="B30" i="1"/>
  <c r="E27" i="1"/>
  <c r="B14" i="1"/>
  <c r="G9" i="1"/>
  <c r="H3" i="2"/>
  <c r="G10" i="2"/>
  <c r="G6" i="2"/>
  <c r="G3" i="2"/>
  <c r="C17" i="4"/>
  <c r="C13" i="4"/>
  <c r="H6" i="2" l="1"/>
  <c r="H10" i="2"/>
</calcChain>
</file>

<file path=xl/sharedStrings.xml><?xml version="1.0" encoding="utf-8"?>
<sst xmlns="http://schemas.openxmlformats.org/spreadsheetml/2006/main" count="83" uniqueCount="64">
  <si>
    <t>λ</t>
  </si>
  <si>
    <t>x</t>
  </si>
  <si>
    <t>Poissonverteilung</t>
  </si>
  <si>
    <t>p</t>
  </si>
  <si>
    <t>n</t>
  </si>
  <si>
    <t>Binomialverteilung</t>
  </si>
  <si>
    <t>Binomialkoeffizient</t>
  </si>
  <si>
    <t>ausführlich</t>
  </si>
  <si>
    <t>Excelformel</t>
  </si>
  <si>
    <t>z.B.</t>
  </si>
  <si>
    <t>Parameter</t>
  </si>
  <si>
    <t>Formel</t>
  </si>
  <si>
    <t>Name</t>
  </si>
  <si>
    <t>Wie viele Wahlmöglichkeiten hat jeder Wähler, wenn er alle Stimmen vergibt (keine Doppel/Dreifachwahl)?</t>
  </si>
  <si>
    <t>Wir wählen den Stadtrat! Angenommen es stehen 10 Kandidaten zur Auswahl und jeder Wähler darf bis zu 5 Stimmen vergeben:</t>
  </si>
  <si>
    <t>Wie viele Wahlmöglichkeiten hat jeder Wähler, wenn er nur 3 oder 4 Stimmen vergeben will (keine Doppel/Dreifachwahl)?</t>
  </si>
  <si>
    <t>Kandidat A</t>
  </si>
  <si>
    <t>Kandidat B</t>
  </si>
  <si>
    <t>Kandidat C</t>
  </si>
  <si>
    <t>Kandidat D</t>
  </si>
  <si>
    <t>Kandidat E</t>
  </si>
  <si>
    <t>Kandidat F</t>
  </si>
  <si>
    <t>Kandidat G</t>
  </si>
  <si>
    <t>Kandidat H</t>
  </si>
  <si>
    <t>Kandidat I</t>
  </si>
  <si>
    <t>Kandidat J</t>
  </si>
  <si>
    <t>Platz 1</t>
  </si>
  <si>
    <t>Platz 2</t>
  </si>
  <si>
    <t>Platz 3</t>
  </si>
  <si>
    <t>Platz 4</t>
  </si>
  <si>
    <t>Platz 5</t>
  </si>
  <si>
    <t>Für eine Pressekonferenz wird ein langer Tisch aufgebaut, an der die Mitglieder nebeneinander Platz nehmen:</t>
  </si>
  <si>
    <t>Wie viele verschiedene Sitzordnungen gibt es?</t>
  </si>
  <si>
    <t>Der Praktikant, der die Tische und Platzkärtchen verteilt, erfährt, dass nur 3 der Stadträte an der Konferenz teilnehmen</t>
  </si>
  <si>
    <t>werden, aber nicht welche.</t>
  </si>
  <si>
    <t>Wie hoch ist die Wahrscheinlichkeit, dass er "zufällig" die korrekte Sitzordnung errät und aufbaut?</t>
  </si>
  <si>
    <t>Wie hoch ist die Wahrscheinlichkeit, dass er zumindest die korrekten Stadtratsmitglieder auswählt?</t>
  </si>
  <si>
    <t>Die 5 gewählten Stadtratsmitglieder feiern ihren Wahlsieg und stoßen an! Wie oft klirren die Gläser,</t>
  </si>
  <si>
    <t>wenn jeder mit jedem exakt einmal anstößt?</t>
  </si>
  <si>
    <t>Zugangsnummer: 362626</t>
  </si>
  <si>
    <t>Pingo.coactum.de</t>
  </si>
  <si>
    <t>Der Stadtrat einer kleinen Gemeinde bestehe aus 5 Mitgliedern.</t>
  </si>
  <si>
    <t>p(X&gt;10,52,0.12)</t>
  </si>
  <si>
    <t>l</t>
  </si>
  <si>
    <t>p(X=0,2.3)</t>
  </si>
  <si>
    <t>5 * 4 * 3 * 2 * 1</t>
  </si>
  <si>
    <t>2 * 1</t>
  </si>
  <si>
    <t>n!</t>
  </si>
  <si>
    <t>(n-x)!</t>
  </si>
  <si>
    <t>Anzahl sitzordnungen für 3 Personen: 3! --&gt; 6</t>
  </si>
  <si>
    <t>2 * 1 *3 * 2 * 1</t>
  </si>
  <si>
    <t>(n-x)! * x!</t>
  </si>
  <si>
    <t>p(X=5)</t>
  </si>
  <si>
    <t>p(X&gt;=5)</t>
  </si>
  <si>
    <t>Poisson-Vert:</t>
  </si>
  <si>
    <t>p(X&lt;=5)</t>
  </si>
  <si>
    <t>Binomial-Vert:</t>
  </si>
  <si>
    <t>µ</t>
  </si>
  <si>
    <t>fair:</t>
  </si>
  <si>
    <t>p(X&gt;2)</t>
  </si>
  <si>
    <t>gezinkt:</t>
  </si>
  <si>
    <t>(die zwei wird eingeschlossen, da nach "mehr als" 2 KT gefragt ist</t>
  </si>
  <si>
    <t>p(1&lt;= X &lt;= 5)</t>
  </si>
  <si>
    <t>(der Bereich von 1 bis 5 ist gesucht: Wir berechnen den Bereich bis 5 und ziehen die 0 wieder 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</si>
</sst>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2" borderId="1" xfId="0" applyFill="1" applyBorder="1"/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0" xfId="0" applyFont="1" applyFill="1"/>
    <xf numFmtId="0" fontId="0" fillId="2" borderId="5" xfId="0" applyFill="1" applyBorder="1"/>
    <xf numFmtId="0" fontId="0" fillId="2" borderId="0" xfId="0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585787</xdr:colOff>
      <xdr:row>16</xdr:row>
      <xdr:rowOff>147637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43787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585787</xdr:colOff>
      <xdr:row>16</xdr:row>
      <xdr:rowOff>147637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443787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28342</xdr:colOff>
      <xdr:row>2</xdr:row>
      <xdr:rowOff>14404</xdr:rowOff>
    </xdr:from>
    <xdr:ext cx="1181156" cy="3408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90342" y="395404"/>
              <a:ext cx="1181156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</m:e>
                          </m:mr>
                          <m:m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mr>
                        </m:m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!∗</m:t>
                        </m:r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6000000}"/>
                </a:ext>
              </a:extLst>
            </xdr:cNvPr>
            <xdr:cNvSpPr txBox="1"/>
          </xdr:nvSpPr>
          <xdr:spPr>
            <a:xfrm>
              <a:off x="790342" y="395404"/>
              <a:ext cx="1181156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(■8(</a:t>
              </a:r>
              <a:r>
                <a:rPr lang="de-DE" sz="1100" b="0" i="0">
                  <a:latin typeface="Cambria Math" panose="02040503050406030204" pitchFamily="18" charset="0"/>
                </a:rPr>
                <a:t>𝑛@𝑥))=𝑛!/(𝑥!∗(𝑛−𝑥)!)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9756</xdr:colOff>
      <xdr:row>5</xdr:row>
      <xdr:rowOff>46929</xdr:rowOff>
    </xdr:from>
    <xdr:ext cx="2103204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771756" y="999429"/>
              <a:ext cx="2103204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</m:e>
                          </m:mr>
                          <m:m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mr>
                        </m:m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(1−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7000000}"/>
                </a:ext>
              </a:extLst>
            </xdr:cNvPr>
            <xdr:cNvSpPr txBox="1"/>
          </xdr:nvSpPr>
          <xdr:spPr>
            <a:xfrm>
              <a:off x="771756" y="999429"/>
              <a:ext cx="2103204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𝑓(𝑥,𝑛,𝑝)=(■8(𝑛@𝑥))∗𝑝^𝑥∗〖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(1−𝑝)〗^(</a:t>
              </a:r>
              <a:r>
                <a:rPr lang="de-DE" sz="1100" b="0" i="0">
                  <a:latin typeface="Cambria Math" panose="02040503050406030204" pitchFamily="18" charset="0"/>
                </a:rPr>
                <a:t>𝑛−𝑥)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464</xdr:colOff>
      <xdr:row>8</xdr:row>
      <xdr:rowOff>181672</xdr:rowOff>
    </xdr:from>
    <xdr:ext cx="1143903" cy="3535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762464" y="1705672"/>
              <a:ext cx="1143903" cy="3535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𝜆</m:t>
                            </m:r>
                          </m:sup>
                        </m:sSup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𝜆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sup>
                        </m:sSup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8000000}"/>
                </a:ext>
              </a:extLst>
            </xdr:cNvPr>
            <xdr:cNvSpPr txBox="1"/>
          </xdr:nvSpPr>
          <xdr:spPr>
            <a:xfrm>
              <a:off x="762464" y="1705672"/>
              <a:ext cx="1143903" cy="3535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𝑓(𝑥,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𝜆)=(𝑒^(−𝜆)∗𝜆^𝑥)/𝑥!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85726</xdr:rowOff>
    </xdr:from>
    <xdr:to>
      <xdr:col>8</xdr:col>
      <xdr:colOff>171450</xdr:colOff>
      <xdr:row>7</xdr:row>
      <xdr:rowOff>80212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4300" y="85726"/>
          <a:ext cx="6153150" cy="1327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Der Spielleiter einer Dungeons &amp; Dragons Runde</a:t>
          </a:r>
          <a:r>
            <a:rPr lang="de-DE" sz="1100" baseline="0"/>
            <a:t> hat den Verdacht, dass einer seiner Spieler beim vergangenen Spieleabend einen gezinkten Würfel verwendet hat, da er mit seinem 20-seitigen Würfel insgesamt 5 Mal einen "Kritischen Treffer", also eine 20 gewürfelt hat. Er erinnert sich, dass bei den vorangegangenen Treffen im Schnitt nur etwa 2 Kritische Treffer pro Spieler gefallen sind.</a:t>
          </a:r>
        </a:p>
        <a:p>
          <a:endParaRPr lang="de-DE" sz="1100" baseline="0"/>
        </a:p>
        <a:p>
          <a:r>
            <a:rPr lang="de-DE" sz="1100" baseline="0"/>
            <a:t>Wie hoch ist die Wahrscheinlichkeit, dass so viele Treffer zustande gekommen sind, obwohl der Würfel nicht gezinkt war?</a:t>
          </a:r>
          <a:endParaRPr lang="de-DE" sz="1100"/>
        </a:p>
      </xdr:txBody>
    </xdr:sp>
    <xdr:clientData/>
  </xdr:twoCellAnchor>
  <xdr:twoCellAnchor>
    <xdr:from>
      <xdr:col>0</xdr:col>
      <xdr:colOff>70184</xdr:colOff>
      <xdr:row>19</xdr:row>
      <xdr:rowOff>80210</xdr:rowOff>
    </xdr:from>
    <xdr:to>
      <xdr:col>8</xdr:col>
      <xdr:colOff>127334</xdr:colOff>
      <xdr:row>22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184" y="3699710"/>
          <a:ext cx="6153150" cy="491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Der Spielleiter schnappt sich den fraglichen Würfel und würfelt 50mal. Es fallen fünf</a:t>
          </a:r>
          <a:r>
            <a:rPr lang="de-DE" sz="1100" baseline="0"/>
            <a:t> </a:t>
          </a:r>
          <a:r>
            <a:rPr lang="de-DE" sz="1100"/>
            <a:t>20er. Wie wahrscheinlich ist dieses Ergebnis, wenn der Würfel nicht gezinkt ist?</a:t>
          </a:r>
          <a:endParaRPr lang="de-DE" sz="1100" baseline="0"/>
        </a:p>
        <a:p>
          <a:endParaRPr lang="de-DE" sz="1100" baseline="0"/>
        </a:p>
      </xdr:txBody>
    </xdr:sp>
    <xdr:clientData/>
  </xdr:twoCellAnchor>
  <xdr:twoCellAnchor>
    <xdr:from>
      <xdr:col>0</xdr:col>
      <xdr:colOff>90237</xdr:colOff>
      <xdr:row>39</xdr:row>
      <xdr:rowOff>115303</xdr:rowOff>
    </xdr:from>
    <xdr:to>
      <xdr:col>8</xdr:col>
      <xdr:colOff>147387</xdr:colOff>
      <xdr:row>45</xdr:row>
      <xdr:rowOff>135355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0237" y="7544803"/>
          <a:ext cx="6153150" cy="116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Der fragliche Spieler ist enttäuscht.</a:t>
          </a:r>
          <a:r>
            <a:rPr lang="de-DE" sz="1100" baseline="0"/>
            <a:t> Die Verpackung seines gezinkten Würfels verspricht, dass die Wahrscheinlichkeit für eine 20 bei mindestens 15% liegt. Er hatte für den vergangenen Abend daher in etwa 7 kritische Treffer erwartet.</a:t>
          </a:r>
        </a:p>
        <a:p>
          <a:endParaRPr lang="de-DE" sz="1100" baseline="0"/>
        </a:p>
        <a:p>
          <a:r>
            <a:rPr lang="de-DE" sz="1100" baseline="0"/>
            <a:t>Wie wahrscheinlich sind die beiden beobachteten Ergebnisse (fünf 20er am Spieleabend, fünf 20er im Test des Spielleiters), wenn die Erwartung des Spielers bzw. die Angaben des Herstellers zutreffen?</a:t>
          </a:r>
        </a:p>
        <a:p>
          <a:endParaRPr lang="de-DE" sz="1100" baseline="0"/>
        </a:p>
      </xdr:txBody>
    </xdr:sp>
    <xdr:clientData/>
  </xdr:twoCellAnchor>
  <xdr:twoCellAnchor>
    <xdr:from>
      <xdr:col>0</xdr:col>
      <xdr:colOff>180473</xdr:colOff>
      <xdr:row>58</xdr:row>
      <xdr:rowOff>150395</xdr:rowOff>
    </xdr:from>
    <xdr:to>
      <xdr:col>5</xdr:col>
      <xdr:colOff>756986</xdr:colOff>
      <xdr:row>70</xdr:row>
      <xdr:rowOff>110288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0473" y="11199395"/>
          <a:ext cx="4386513" cy="2245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Der Hersteller der gezinkten Würfel möchte realistischere Erwartungen bei seinen Kunden wecken.</a:t>
          </a:r>
        </a:p>
        <a:p>
          <a:endParaRPr lang="de-DE" sz="1100"/>
        </a:p>
        <a:p>
          <a:r>
            <a:rPr lang="de-DE" sz="1100"/>
            <a:t>Angenommen, an einem Spieleabend würfelt</a:t>
          </a:r>
          <a:r>
            <a:rPr lang="de-DE" sz="1100" baseline="0"/>
            <a:t> ein Spieler im Durchschnitt 25 mal, wieviele kritische Treffer sind dann bei einem fairen bzw. einem gezinkten Würfel zu erwarten?</a:t>
          </a:r>
        </a:p>
        <a:p>
          <a:endParaRPr lang="de-DE" sz="1100" baseline="0"/>
        </a:p>
        <a:p>
          <a:r>
            <a:rPr lang="de-DE" sz="1100" baseline="0"/>
            <a:t>Wie wahrscheinlich sind mehr als 2 kritische Treffer bei einem fairen/einem gezinkten Würfel?</a:t>
          </a:r>
        </a:p>
        <a:p>
          <a:endParaRPr lang="de-DE" sz="1100" baseline="0"/>
        </a:p>
        <a:p>
          <a:r>
            <a:rPr lang="de-DE" sz="1100" baseline="0"/>
            <a:t>Wie wahrscheinlich sind zwischen einem und fünf kritischen Treffern bei den verschiedenen Würfeln?</a:t>
          </a:r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nomialverteilung_si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omialverteilung"/>
      <sheetName val="Tabelle1"/>
    </sheetNames>
    <sheetDataSet>
      <sheetData sheetId="0">
        <row r="6">
          <cell r="B6" t="str">
            <v>x</v>
          </cell>
          <cell r="K6">
            <v>0</v>
          </cell>
        </row>
        <row r="7">
          <cell r="B7">
            <v>0</v>
          </cell>
          <cell r="C7">
            <v>3.0549363634997091E-151</v>
          </cell>
          <cell r="K7">
            <v>500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7"/>
  <sheetViews>
    <sheetView topLeftCell="A13" zoomScale="400" zoomScaleNormal="400" workbookViewId="0">
      <selection activeCell="C17" sqref="C17"/>
    </sheetView>
  </sheetViews>
  <sheetFormatPr baseColWidth="10" defaultRowHeight="15" x14ac:dyDescent="0.25"/>
  <cols>
    <col min="1" max="1" width="11.42578125" style="1"/>
    <col min="2" max="2" width="15" style="1" customWidth="1"/>
    <col min="3" max="16384" width="11.42578125" style="1"/>
  </cols>
  <sheetData>
    <row r="3" spans="2:3" x14ac:dyDescent="0.25">
      <c r="B3" s="1" t="s">
        <v>40</v>
      </c>
    </row>
    <row r="5" spans="2:3" x14ac:dyDescent="0.25">
      <c r="B5" s="1" t="s">
        <v>39</v>
      </c>
    </row>
    <row r="10" spans="2:3" x14ac:dyDescent="0.25">
      <c r="B10" s="1" t="s">
        <v>4</v>
      </c>
      <c r="C10" s="1">
        <v>52</v>
      </c>
    </row>
    <row r="11" spans="2:3" x14ac:dyDescent="0.25">
      <c r="B11" s="1" t="s">
        <v>3</v>
      </c>
      <c r="C11" s="1">
        <v>0.12</v>
      </c>
    </row>
    <row r="13" spans="2:3" x14ac:dyDescent="0.25">
      <c r="B13" s="1" t="s">
        <v>42</v>
      </c>
      <c r="C13" s="1">
        <f>1-_xlfn.BINOM.DIST(10,52,0.12,1)</f>
        <v>4.2115770077942094E-2</v>
      </c>
    </row>
    <row r="16" spans="2:3" x14ac:dyDescent="0.25">
      <c r="B16" s="12" t="s">
        <v>43</v>
      </c>
      <c r="C16" s="1">
        <v>2.2999999999999998</v>
      </c>
    </row>
    <row r="17" spans="2:3" x14ac:dyDescent="0.25">
      <c r="B17" s="1" t="s">
        <v>44</v>
      </c>
      <c r="C17" s="1">
        <f>_xlfn.POISSON.DIST(0,C16,FALSE)</f>
        <v>0.10025884372280375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H11"/>
  <sheetViews>
    <sheetView zoomScale="205" zoomScaleNormal="205" workbookViewId="0">
      <selection activeCell="B2" sqref="B2:C5"/>
    </sheetView>
  </sheetViews>
  <sheetFormatPr baseColWidth="10" defaultRowHeight="15" x14ac:dyDescent="0.25"/>
  <cols>
    <col min="1" max="1" width="21" style="1" customWidth="1"/>
    <col min="2" max="4" width="11.42578125" style="1"/>
    <col min="5" max="5" width="9.7109375" style="1" customWidth="1"/>
    <col min="6" max="6" width="10.7109375" style="1" customWidth="1"/>
    <col min="7" max="7" width="12.5703125" style="1" customWidth="1"/>
    <col min="8" max="8" width="17.7109375" style="1" customWidth="1"/>
    <col min="9" max="16384" width="11.42578125" style="1"/>
  </cols>
  <sheetData>
    <row r="1" spans="1:8" x14ac:dyDescent="0.25">
      <c r="A1" s="1" t="s">
        <v>12</v>
      </c>
      <c r="B1" s="1" t="s">
        <v>11</v>
      </c>
      <c r="E1" s="4" t="s">
        <v>10</v>
      </c>
      <c r="F1" s="2" t="s">
        <v>9</v>
      </c>
      <c r="G1" s="2" t="s">
        <v>8</v>
      </c>
      <c r="H1" s="2" t="s">
        <v>7</v>
      </c>
    </row>
    <row r="3" spans="1:8" x14ac:dyDescent="0.25">
      <c r="A3" s="7" t="s">
        <v>6</v>
      </c>
      <c r="E3" s="4" t="s">
        <v>4</v>
      </c>
      <c r="F3" s="2">
        <v>10</v>
      </c>
      <c r="G3" s="1">
        <f>COMBIN(F3,F4)</f>
        <v>45</v>
      </c>
      <c r="H3" s="1">
        <f>FACT(F3)/(FACT(F4)*FACT(F3-F4))</f>
        <v>45</v>
      </c>
    </row>
    <row r="4" spans="1:8" x14ac:dyDescent="0.25">
      <c r="A4" s="7"/>
      <c r="E4" s="4" t="s">
        <v>1</v>
      </c>
      <c r="F4" s="2">
        <v>2</v>
      </c>
    </row>
    <row r="5" spans="1:8" x14ac:dyDescent="0.25">
      <c r="A5" s="5"/>
      <c r="E5" s="4"/>
      <c r="F5" s="2"/>
    </row>
    <row r="6" spans="1:8" x14ac:dyDescent="0.25">
      <c r="A6" s="7" t="s">
        <v>5</v>
      </c>
      <c r="E6" s="4" t="s">
        <v>1</v>
      </c>
      <c r="F6" s="2">
        <v>2</v>
      </c>
      <c r="G6" s="1">
        <f>_xlfn.BINOM.DIST(F6,F7,F8,0)</f>
        <v>0.27203300986363049</v>
      </c>
      <c r="H6" s="1">
        <f>COMBIN(F7,F6)*F8^F6*(1-F8)^(F7-F6)</f>
        <v>0.2720330098636296</v>
      </c>
    </row>
    <row r="7" spans="1:8" x14ac:dyDescent="0.25">
      <c r="A7" s="7"/>
      <c r="E7" s="4" t="s">
        <v>4</v>
      </c>
      <c r="F7" s="2">
        <v>200</v>
      </c>
    </row>
    <row r="8" spans="1:8" x14ac:dyDescent="0.25">
      <c r="A8" s="5"/>
      <c r="E8" s="4" t="s">
        <v>3</v>
      </c>
      <c r="F8" s="2">
        <v>0.01</v>
      </c>
    </row>
    <row r="9" spans="1:8" x14ac:dyDescent="0.25">
      <c r="A9" s="5"/>
      <c r="E9" s="4"/>
      <c r="F9" s="2"/>
    </row>
    <row r="10" spans="1:8" x14ac:dyDescent="0.25">
      <c r="A10" s="7" t="s">
        <v>2</v>
      </c>
      <c r="E10" s="4" t="s">
        <v>1</v>
      </c>
      <c r="F10" s="2">
        <v>2</v>
      </c>
      <c r="G10" s="1">
        <f>_xlfn.POISSON.DIST(F10,F11,0)</f>
        <v>0.27067056647322546</v>
      </c>
      <c r="H10" s="1">
        <f>EXP(-F11)*F11^F10/FACT(F10)</f>
        <v>0.2706705664732254</v>
      </c>
    </row>
    <row r="11" spans="1:8" x14ac:dyDescent="0.25">
      <c r="A11" s="7"/>
      <c r="E11" s="3" t="s">
        <v>0</v>
      </c>
      <c r="F11" s="2">
        <v>2</v>
      </c>
    </row>
  </sheetData>
  <mergeCells count="3">
    <mergeCell ref="A3:A4"/>
    <mergeCell ref="A6:A7"/>
    <mergeCell ref="A10:A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66"/>
  <sheetViews>
    <sheetView topLeftCell="A25" zoomScale="190" zoomScaleNormal="190" workbookViewId="0">
      <selection activeCell="B38" sqref="B38"/>
    </sheetView>
  </sheetViews>
  <sheetFormatPr baseColWidth="10" defaultRowHeight="15" x14ac:dyDescent="0.25"/>
  <cols>
    <col min="1" max="16384" width="11.42578125" style="1"/>
  </cols>
  <sheetData>
    <row r="2" spans="2:7" x14ac:dyDescent="0.25">
      <c r="B2" s="1" t="s">
        <v>41</v>
      </c>
    </row>
    <row r="3" spans="2:7" x14ac:dyDescent="0.25">
      <c r="B3" s="1" t="s">
        <v>31</v>
      </c>
    </row>
    <row r="5" spans="2:7" x14ac:dyDescent="0.25">
      <c r="B5" s="8" t="s">
        <v>26</v>
      </c>
      <c r="C5" s="8" t="s">
        <v>27</v>
      </c>
      <c r="D5" s="8" t="s">
        <v>28</v>
      </c>
      <c r="E5" s="8" t="s">
        <v>29</v>
      </c>
      <c r="F5" s="8" t="s">
        <v>30</v>
      </c>
    </row>
    <row r="6" spans="2:7" x14ac:dyDescent="0.25">
      <c r="B6" s="8"/>
      <c r="C6" s="8"/>
      <c r="D6" s="8"/>
      <c r="E6" s="8"/>
      <c r="F6" s="8"/>
    </row>
    <row r="7" spans="2:7" x14ac:dyDescent="0.25">
      <c r="B7" s="8"/>
      <c r="C7" s="8"/>
      <c r="D7" s="8"/>
      <c r="E7" s="8"/>
      <c r="F7" s="8"/>
    </row>
    <row r="9" spans="2:7" x14ac:dyDescent="0.25">
      <c r="B9" s="1">
        <v>5</v>
      </c>
      <c r="C9" s="1">
        <v>4</v>
      </c>
      <c r="D9" s="1">
        <v>3</v>
      </c>
      <c r="E9" s="1">
        <v>2</v>
      </c>
      <c r="F9" s="1">
        <v>1</v>
      </c>
      <c r="G9" s="1">
        <f>B9*C9*D9*E9*F9</f>
        <v>120</v>
      </c>
    </row>
    <row r="11" spans="2:7" x14ac:dyDescent="0.25">
      <c r="B11" s="1" t="s">
        <v>32</v>
      </c>
    </row>
    <row r="14" spans="2:7" x14ac:dyDescent="0.25">
      <c r="B14" s="1">
        <f>FACT(5)</f>
        <v>120</v>
      </c>
    </row>
    <row r="21" spans="2:10" x14ac:dyDescent="0.25">
      <c r="B21" s="1" t="s">
        <v>33</v>
      </c>
    </row>
    <row r="22" spans="2:10" x14ac:dyDescent="0.25">
      <c r="B22" s="1" t="s">
        <v>34</v>
      </c>
    </row>
    <row r="24" spans="2:10" x14ac:dyDescent="0.25">
      <c r="B24" s="9" t="s">
        <v>26</v>
      </c>
      <c r="C24" s="9" t="s">
        <v>27</v>
      </c>
      <c r="D24" s="9" t="s">
        <v>28</v>
      </c>
      <c r="G24" s="13" t="s">
        <v>45</v>
      </c>
      <c r="H24" s="13"/>
      <c r="J24" s="13" t="s">
        <v>47</v>
      </c>
    </row>
    <row r="25" spans="2:10" x14ac:dyDescent="0.25">
      <c r="B25" s="10"/>
      <c r="C25" s="10"/>
      <c r="D25" s="10"/>
      <c r="G25" s="1" t="s">
        <v>46</v>
      </c>
      <c r="J25" s="1" t="s">
        <v>48</v>
      </c>
    </row>
    <row r="26" spans="2:10" x14ac:dyDescent="0.25">
      <c r="B26" s="11"/>
      <c r="C26" s="11"/>
      <c r="D26" s="11"/>
    </row>
    <row r="27" spans="2:10" x14ac:dyDescent="0.25">
      <c r="B27" s="1">
        <v>5</v>
      </c>
      <c r="C27" s="1">
        <v>4</v>
      </c>
      <c r="D27" s="1">
        <v>3</v>
      </c>
      <c r="E27" s="1">
        <f>PRODUCT(B27:D27)</f>
        <v>60</v>
      </c>
    </row>
    <row r="29" spans="2:10" x14ac:dyDescent="0.25">
      <c r="B29" s="1" t="s">
        <v>35</v>
      </c>
    </row>
    <row r="30" spans="2:10" x14ac:dyDescent="0.25">
      <c r="B30" s="1">
        <f>1/E27</f>
        <v>1.6666666666666666E-2</v>
      </c>
    </row>
    <row r="31" spans="2:10" x14ac:dyDescent="0.25">
      <c r="B31" s="1">
        <f>B30*6</f>
        <v>0.1</v>
      </c>
    </row>
    <row r="34" spans="2:10" x14ac:dyDescent="0.25">
      <c r="B34" s="1" t="s">
        <v>36</v>
      </c>
    </row>
    <row r="35" spans="2:10" x14ac:dyDescent="0.25">
      <c r="B35" s="1" t="s">
        <v>49</v>
      </c>
    </row>
    <row r="36" spans="2:10" x14ac:dyDescent="0.25">
      <c r="B36" s="1">
        <f>FACT(3)</f>
        <v>6</v>
      </c>
    </row>
    <row r="37" spans="2:10" x14ac:dyDescent="0.25">
      <c r="B37" s="1">
        <f>E27/B36</f>
        <v>10</v>
      </c>
      <c r="G37" s="13" t="s">
        <v>45</v>
      </c>
      <c r="H37" s="13"/>
      <c r="J37" s="13" t="s">
        <v>47</v>
      </c>
    </row>
    <row r="38" spans="2:10" x14ac:dyDescent="0.25">
      <c r="B38" s="1">
        <f>COMBIN(5,3)</f>
        <v>10</v>
      </c>
      <c r="G38" s="1" t="s">
        <v>50</v>
      </c>
      <c r="J38" s="1" t="s">
        <v>51</v>
      </c>
    </row>
    <row r="39" spans="2:10" x14ac:dyDescent="0.25">
      <c r="B39" s="1">
        <f>1/B38</f>
        <v>0.1</v>
      </c>
    </row>
    <row r="44" spans="2:10" x14ac:dyDescent="0.25">
      <c r="B44" s="1" t="s">
        <v>14</v>
      </c>
    </row>
    <row r="45" spans="2:10" x14ac:dyDescent="0.25">
      <c r="B45" s="1" t="s">
        <v>13</v>
      </c>
    </row>
    <row r="46" spans="2:10" x14ac:dyDescent="0.25">
      <c r="B46" s="1" t="s">
        <v>15</v>
      </c>
    </row>
    <row r="49" spans="2:3" x14ac:dyDescent="0.25">
      <c r="B49" s="1" t="s">
        <v>16</v>
      </c>
      <c r="C49" s="6"/>
    </row>
    <row r="50" spans="2:3" x14ac:dyDescent="0.25">
      <c r="B50" s="1" t="s">
        <v>17</v>
      </c>
      <c r="C50" s="6"/>
    </row>
    <row r="51" spans="2:3" x14ac:dyDescent="0.25">
      <c r="B51" s="1" t="s">
        <v>18</v>
      </c>
      <c r="C51" s="6"/>
    </row>
    <row r="52" spans="2:3" x14ac:dyDescent="0.25">
      <c r="B52" s="1" t="s">
        <v>19</v>
      </c>
      <c r="C52" s="6"/>
    </row>
    <row r="53" spans="2:3" x14ac:dyDescent="0.25">
      <c r="B53" s="1" t="s">
        <v>20</v>
      </c>
      <c r="C53" s="6"/>
    </row>
    <row r="54" spans="2:3" x14ac:dyDescent="0.25">
      <c r="B54" s="1" t="s">
        <v>21</v>
      </c>
      <c r="C54" s="6"/>
    </row>
    <row r="55" spans="2:3" x14ac:dyDescent="0.25">
      <c r="B55" s="1" t="s">
        <v>22</v>
      </c>
      <c r="C55" s="6"/>
    </row>
    <row r="56" spans="2:3" x14ac:dyDescent="0.25">
      <c r="B56" s="1" t="s">
        <v>23</v>
      </c>
      <c r="C56" s="6"/>
    </row>
    <row r="57" spans="2:3" x14ac:dyDescent="0.25">
      <c r="B57" s="1" t="s">
        <v>24</v>
      </c>
      <c r="C57" s="6"/>
    </row>
    <row r="58" spans="2:3" x14ac:dyDescent="0.25">
      <c r="B58" s="1" t="s">
        <v>25</v>
      </c>
      <c r="C58" s="6"/>
    </row>
    <row r="65" spans="2:2" x14ac:dyDescent="0.25">
      <c r="B65" s="1" t="s">
        <v>37</v>
      </c>
    </row>
    <row r="66" spans="2:2" x14ac:dyDescent="0.25">
      <c r="B66" s="1" t="s">
        <v>38</v>
      </c>
    </row>
  </sheetData>
  <mergeCells count="8">
    <mergeCell ref="E5:E7"/>
    <mergeCell ref="F5:F7"/>
    <mergeCell ref="B24:B26"/>
    <mergeCell ref="C24:C26"/>
    <mergeCell ref="D24:D26"/>
    <mergeCell ref="B5:B7"/>
    <mergeCell ref="C5:C7"/>
    <mergeCell ref="D5:D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L71"/>
  <sheetViews>
    <sheetView tabSelected="1" topLeftCell="A58" zoomScale="190" zoomScaleNormal="190" workbookViewId="0">
      <selection activeCell="I73" sqref="I73"/>
    </sheetView>
  </sheetViews>
  <sheetFormatPr baseColWidth="10" defaultRowHeight="15" x14ac:dyDescent="0.25"/>
  <cols>
    <col min="1" max="7" width="11.42578125" style="1"/>
    <col min="8" max="8" width="12" style="1" customWidth="1"/>
    <col min="9" max="16384" width="11.42578125" style="1"/>
  </cols>
  <sheetData>
    <row r="11" spans="1:2" x14ac:dyDescent="0.25">
      <c r="A11" s="12" t="s">
        <v>43</v>
      </c>
      <c r="B11" s="1">
        <v>2</v>
      </c>
    </row>
    <row r="12" spans="1:2" x14ac:dyDescent="0.25">
      <c r="A12" s="1" t="s">
        <v>52</v>
      </c>
      <c r="B12" s="1">
        <f>_xlfn.POISSON.DIST(5,B11,0)</f>
        <v>3.6089408863096716E-2</v>
      </c>
    </row>
    <row r="13" spans="1:2" x14ac:dyDescent="0.25">
      <c r="A13" s="1" t="s">
        <v>53</v>
      </c>
      <c r="B13" s="1">
        <f>1-POISSON(4,B11,1)</f>
        <v>5.2653017343711195E-2</v>
      </c>
    </row>
    <row r="26" spans="2:5" x14ac:dyDescent="0.25">
      <c r="B26" s="1" t="s">
        <v>4</v>
      </c>
      <c r="C26" s="1">
        <v>50</v>
      </c>
      <c r="E26" s="1">
        <f>C26*C27</f>
        <v>2.5</v>
      </c>
    </row>
    <row r="27" spans="2:5" x14ac:dyDescent="0.25">
      <c r="B27" s="1" t="s">
        <v>3</v>
      </c>
      <c r="C27" s="1">
        <f>1/20</f>
        <v>0.05</v>
      </c>
    </row>
    <row r="29" spans="2:5" x14ac:dyDescent="0.25">
      <c r="B29" s="1" t="s">
        <v>53</v>
      </c>
      <c r="C29" s="1">
        <f>1-_xlfn.BINOM.DIST(4,C26,C27,1)</f>
        <v>0.10361681014414348</v>
      </c>
    </row>
    <row r="49" spans="2:9" x14ac:dyDescent="0.25">
      <c r="B49" s="1" t="s">
        <v>54</v>
      </c>
    </row>
    <row r="50" spans="2:9" x14ac:dyDescent="0.25">
      <c r="B50" s="1" t="s">
        <v>55</v>
      </c>
      <c r="C50" s="1">
        <f>_xlfn.POISSON.DIST(5,7,1)</f>
        <v>0.30070827617436097</v>
      </c>
    </row>
    <row r="52" spans="2:9" x14ac:dyDescent="0.25">
      <c r="B52" s="1" t="s">
        <v>56</v>
      </c>
    </row>
    <row r="53" spans="2:9" x14ac:dyDescent="0.25">
      <c r="B53" s="1" t="s">
        <v>55</v>
      </c>
      <c r="C53" s="1">
        <f>_xlfn.BINOM.DIST(5,50,0.15,1)</f>
        <v>0.21935333540143856</v>
      </c>
    </row>
    <row r="63" spans="2:9" x14ac:dyDescent="0.25">
      <c r="H63" s="1" t="s">
        <v>57</v>
      </c>
      <c r="I63" s="1">
        <f>25*0.15</f>
        <v>3.75</v>
      </c>
    </row>
    <row r="66" spans="7:12" x14ac:dyDescent="0.25">
      <c r="G66" s="1" t="s">
        <v>58</v>
      </c>
      <c r="H66" s="1" t="s">
        <v>59</v>
      </c>
      <c r="I66" s="1">
        <f>1-_xlfn.BINOM.DIST(2,25,0.05,1)</f>
        <v>0.12710649566093235</v>
      </c>
      <c r="J66" s="1" t="s">
        <v>61</v>
      </c>
    </row>
    <row r="67" spans="7:12" x14ac:dyDescent="0.25">
      <c r="G67" s="1" t="s">
        <v>60</v>
      </c>
      <c r="H67" s="1" t="s">
        <v>59</v>
      </c>
      <c r="I67" s="1">
        <f>1-_xlfn.BINOM.DIST(2,25,0.15,1)</f>
        <v>0.74625791968922306</v>
      </c>
    </row>
    <row r="69" spans="7:12" ht="15" customHeight="1" x14ac:dyDescent="0.25">
      <c r="G69" s="1" t="s">
        <v>58</v>
      </c>
      <c r="H69" s="1" t="s">
        <v>62</v>
      </c>
      <c r="I69" s="1">
        <f>_xlfn.BINOM.DIST(5,25,0.05,1)-_xlfn.BINOM.DIST(0,25,0.05,1)</f>
        <v>0.72139746555606865</v>
      </c>
      <c r="J69" s="14" t="s">
        <v>63</v>
      </c>
      <c r="K69" s="14"/>
      <c r="L69" s="14"/>
    </row>
    <row r="70" spans="7:12" x14ac:dyDescent="0.25">
      <c r="G70" s="1" t="s">
        <v>60</v>
      </c>
      <c r="H70" s="1" t="s">
        <v>62</v>
      </c>
      <c r="I70" s="1">
        <f>_xlfn.BINOM.DIST(5,25,0.15,1)-_xlfn.BINOM.DIST(0,25,0.15,1)</f>
        <v>0.8212867869531939</v>
      </c>
      <c r="J70" s="14"/>
      <c r="K70" s="14"/>
      <c r="L70" s="14"/>
    </row>
    <row r="71" spans="7:12" x14ac:dyDescent="0.25">
      <c r="J71" s="14"/>
      <c r="K71" s="14"/>
      <c r="L71" s="14"/>
    </row>
  </sheetData>
  <mergeCells count="1">
    <mergeCell ref="J69:L7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Pingo</vt:lpstr>
      <vt:lpstr>Formeln</vt:lpstr>
      <vt:lpstr>Binomialkoeffizient</vt:lpstr>
      <vt:lpstr>Beispiel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Both, Bernhard</dc:creator>
  <cp:lastModifiedBy>Bernhard</cp:lastModifiedBy>
  <dcterms:created xsi:type="dcterms:W3CDTF">2019-05-21T13:49:29Z</dcterms:created>
  <dcterms:modified xsi:type="dcterms:W3CDTF">2019-05-31T11:54:28Z</dcterms:modified>
</cp:coreProperties>
</file>