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2\meinharg$\Dokumente\Lehre\Semester\pub\WS2018_19\MVA\Diskriminanz\"/>
    </mc:Choice>
  </mc:AlternateContent>
  <bookViews>
    <workbookView xWindow="0" yWindow="0" windowWidth="23550" windowHeight="12270" activeTab="2"/>
  </bookViews>
  <sheets>
    <sheet name="Mückenbeispiel" sheetId="21" r:id="rId1"/>
    <sheet name="z-Standard" sheetId="24" r:id="rId2"/>
    <sheet name="z-Standard-Eigen" sheetId="15" r:id="rId3"/>
  </sheets>
  <definedNames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N32" i="15" l="1"/>
  <c r="L27" i="24"/>
  <c r="B6" i="15"/>
  <c r="B7" i="15"/>
  <c r="I1" i="24"/>
  <c r="B2" i="24"/>
  <c r="C2" i="24"/>
  <c r="B3" i="24"/>
  <c r="C3" i="24"/>
  <c r="F3" i="24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M49" i="24"/>
  <c r="O49" i="24"/>
  <c r="N49" i="24" s="1"/>
  <c r="O50" i="24"/>
  <c r="M50" i="24" s="1"/>
  <c r="N50" i="24"/>
  <c r="M55" i="24"/>
  <c r="N55" i="24" s="1"/>
  <c r="B4" i="15"/>
  <c r="G6" i="21"/>
  <c r="G7" i="21"/>
  <c r="G8" i="21"/>
  <c r="G5" i="21"/>
  <c r="E23" i="21"/>
  <c r="E24" i="21"/>
  <c r="E5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C6" i="15"/>
  <c r="C7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B5" i="15"/>
  <c r="E3" i="24"/>
  <c r="T5" i="24"/>
  <c r="T6" i="24" s="1"/>
  <c r="O51" i="24" l="1"/>
  <c r="N56" i="24"/>
  <c r="M56" i="24" s="1"/>
  <c r="E7" i="15" l="1"/>
  <c r="F7" i="15"/>
  <c r="V9" i="15" l="1"/>
  <c r="V10" i="15" s="1"/>
  <c r="O54" i="15" l="1"/>
  <c r="Q54" i="15"/>
  <c r="Q55" i="15"/>
  <c r="P55" i="15"/>
  <c r="O55" i="15" l="1"/>
  <c r="Q56" i="15"/>
  <c r="P54" i="15"/>
  <c r="O60" i="15"/>
  <c r="P60" i="15" s="1"/>
  <c r="P61" i="15"/>
  <c r="O61" i="15" s="1"/>
</calcChain>
</file>

<file path=xl/sharedStrings.xml><?xml version="1.0" encoding="utf-8"?>
<sst xmlns="http://schemas.openxmlformats.org/spreadsheetml/2006/main" count="280" uniqueCount="93">
  <si>
    <t>Nr</t>
  </si>
  <si>
    <t>AM</t>
  </si>
  <si>
    <t>s</t>
  </si>
  <si>
    <t>Sorte</t>
  </si>
  <si>
    <t>Phi</t>
  </si>
  <si>
    <t>zx</t>
  </si>
  <si>
    <t>zy</t>
  </si>
  <si>
    <t>zx'</t>
  </si>
  <si>
    <t>zy'</t>
  </si>
  <si>
    <t>Transformation</t>
  </si>
  <si>
    <t>b1</t>
  </si>
  <si>
    <t>b2</t>
  </si>
  <si>
    <t>Ratio</t>
  </si>
  <si>
    <t>QS(innen)</t>
  </si>
  <si>
    <t>QS(zw)</t>
  </si>
  <si>
    <t>G</t>
  </si>
  <si>
    <t>N</t>
  </si>
  <si>
    <t>Wilks'</t>
  </si>
  <si>
    <t>pooled s</t>
  </si>
  <si>
    <t>K</t>
  </si>
  <si>
    <t>df</t>
  </si>
  <si>
    <t>pooled Var</t>
  </si>
  <si>
    <t>normiert</t>
  </si>
  <si>
    <t>FairesCrit</t>
  </si>
  <si>
    <t>Classify as</t>
  </si>
  <si>
    <t>ConfusionMatrix</t>
  </si>
  <si>
    <t>Hit</t>
  </si>
  <si>
    <t>B</t>
  </si>
  <si>
    <t>am_11</t>
  </si>
  <si>
    <t>s_11</t>
  </si>
  <si>
    <t>am_12</t>
  </si>
  <si>
    <t>am_21</t>
  </si>
  <si>
    <t>am_22</t>
  </si>
  <si>
    <t>s_12</t>
  </si>
  <si>
    <t>N1</t>
  </si>
  <si>
    <t>N2</t>
  </si>
  <si>
    <t>W</t>
  </si>
  <si>
    <t>iW</t>
  </si>
  <si>
    <t xml:space="preserve"> </t>
  </si>
  <si>
    <t>A=(iW x B)</t>
  </si>
  <si>
    <t>EigenVecs</t>
  </si>
  <si>
    <t>v1</t>
  </si>
  <si>
    <t>EigenVal</t>
  </si>
  <si>
    <t>l1</t>
  </si>
  <si>
    <t>l2</t>
  </si>
  <si>
    <t>v2</t>
  </si>
  <si>
    <t>Chi^2</t>
  </si>
  <si>
    <t>p</t>
  </si>
  <si>
    <t>J</t>
  </si>
  <si>
    <t>Delta-d': y</t>
  </si>
  <si>
    <t>d'-base: x</t>
  </si>
  <si>
    <t>Test der Centroiden</t>
  </si>
  <si>
    <t>D(AM)</t>
  </si>
  <si>
    <t>Sterr</t>
  </si>
  <si>
    <t>t</t>
  </si>
  <si>
    <t>Centroids:</t>
  </si>
  <si>
    <t>normierte Diskriminanzfunktion</t>
  </si>
  <si>
    <t>Nichtnormierte Diskriminanzfunktion</t>
  </si>
  <si>
    <t>R</t>
  </si>
  <si>
    <t>R^2</t>
  </si>
  <si>
    <t>s2(pop)</t>
  </si>
  <si>
    <t>eta</t>
  </si>
  <si>
    <t>c</t>
  </si>
  <si>
    <t>Fühlerlänge: x</t>
  </si>
  <si>
    <t>Flügellänge: y</t>
  </si>
  <si>
    <t>a</t>
  </si>
  <si>
    <t>blind</t>
  </si>
  <si>
    <t>stech</t>
  </si>
  <si>
    <t>Yblind</t>
  </si>
  <si>
    <t>blindINblind</t>
  </si>
  <si>
    <t>Ystech</t>
  </si>
  <si>
    <t>blindINstech</t>
  </si>
  <si>
    <t>stechInblind</t>
  </si>
  <si>
    <t>stechInstech</t>
  </si>
  <si>
    <t>Mücke ist</t>
  </si>
  <si>
    <t>y - a x</t>
  </si>
  <si>
    <t>CorrReject</t>
  </si>
  <si>
    <t>FalseAlarm</t>
  </si>
  <si>
    <t>Miss</t>
  </si>
  <si>
    <t>S</t>
  </si>
  <si>
    <t>t-Test der Gruppen</t>
  </si>
  <si>
    <t>Wenn Y&gt;Y0-&gt;"blind" sonst "stech"</t>
  </si>
  <si>
    <t>Discriminant Function Classifier</t>
  </si>
  <si>
    <t>z1</t>
  </si>
  <si>
    <t>z2</t>
  </si>
  <si>
    <t>z1'</t>
  </si>
  <si>
    <t>z2'</t>
  </si>
  <si>
    <t>d'</t>
  </si>
  <si>
    <t>b</t>
  </si>
  <si>
    <t>bei gleichen apriori WK</t>
  </si>
  <si>
    <t>zß</t>
  </si>
  <si>
    <t>z_b=ln(b)/dprime</t>
  </si>
  <si>
    <t>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</si>
</sst>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0"/>
    <numFmt numFmtId="166" formatCode="0.000"/>
    <numFmt numFmtId="167" formatCode="0.00000"/>
    <numFmt numFmtId="168" formatCode="0.000000"/>
  </numFmts>
  <fonts count="11" x14ac:knownFonts="1">
    <font>
      <sz val="12"/>
      <name val="Arial"/>
    </font>
    <font>
      <sz val="12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9"/>
      <name val="Symbol"/>
      <family val="1"/>
      <charset val="2"/>
    </font>
    <font>
      <b/>
      <sz val="14"/>
      <color indexed="60"/>
      <name val="Arial"/>
      <family val="2"/>
    </font>
    <font>
      <b/>
      <sz val="12"/>
      <name val="Symbol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3" fillId="2" borderId="0"/>
    <xf numFmtId="0" fontId="2" fillId="3" borderId="0">
      <alignment horizontal="center"/>
    </xf>
    <xf numFmtId="4" fontId="3" fillId="4" borderId="0"/>
    <xf numFmtId="164" fontId="3" fillId="5" borderId="0"/>
    <xf numFmtId="0" fontId="5" fillId="6" borderId="0"/>
    <xf numFmtId="166" fontId="7" fillId="5" borderId="0"/>
    <xf numFmtId="166" fontId="7" fillId="7" borderId="0"/>
  </cellStyleXfs>
  <cellXfs count="45">
    <xf numFmtId="0" fontId="0" fillId="0" borderId="0" xfId="0"/>
    <xf numFmtId="164" fontId="3" fillId="2" borderId="0" xfId="1"/>
    <xf numFmtId="0" fontId="2" fillId="3" borderId="0" xfId="2" applyFont="1">
      <alignment horizontal="center"/>
    </xf>
    <xf numFmtId="0" fontId="2" fillId="3" borderId="0" xfId="2">
      <alignment horizontal="center"/>
    </xf>
    <xf numFmtId="166" fontId="7" fillId="5" borderId="0" xfId="6"/>
    <xf numFmtId="0" fontId="5" fillId="6" borderId="0" xfId="5"/>
    <xf numFmtId="4" fontId="3" fillId="4" borderId="0" xfId="3"/>
    <xf numFmtId="0" fontId="2" fillId="8" borderId="0" xfId="2" applyFont="1" applyFill="1">
      <alignment horizontal="center"/>
    </xf>
    <xf numFmtId="164" fontId="3" fillId="9" borderId="0" xfId="1" applyFill="1"/>
    <xf numFmtId="0" fontId="5" fillId="6" borderId="0" xfId="5" applyFont="1"/>
    <xf numFmtId="166" fontId="7" fillId="5" borderId="0" xfId="6" applyFont="1"/>
    <xf numFmtId="0" fontId="2" fillId="10" borderId="0" xfId="2" applyFill="1">
      <alignment horizontal="center"/>
    </xf>
    <xf numFmtId="0" fontId="2" fillId="10" borderId="0" xfId="2" applyFont="1" applyFill="1">
      <alignment horizontal="center"/>
    </xf>
    <xf numFmtId="0" fontId="8" fillId="10" borderId="0" xfId="2" applyFont="1" applyFill="1">
      <alignment horizontal="center"/>
    </xf>
    <xf numFmtId="164" fontId="3" fillId="4" borderId="0" xfId="3" applyNumberFormat="1"/>
    <xf numFmtId="165" fontId="7" fillId="5" borderId="0" xfId="6" applyNumberFormat="1"/>
    <xf numFmtId="168" fontId="7" fillId="5" borderId="0" xfId="6" applyNumberFormat="1"/>
    <xf numFmtId="168" fontId="7" fillId="5" borderId="0" xfId="6" applyNumberFormat="1" applyAlignment="1">
      <alignment horizontal="right"/>
    </xf>
    <xf numFmtId="168" fontId="5" fillId="5" borderId="0" xfId="6" applyNumberFormat="1" applyFont="1"/>
    <xf numFmtId="164" fontId="3" fillId="2" borderId="0" xfId="1" applyFont="1"/>
    <xf numFmtId="164" fontId="9" fillId="2" borderId="0" xfId="1" applyFont="1"/>
    <xf numFmtId="167" fontId="6" fillId="0" borderId="0" xfId="0" applyNumberFormat="1" applyFont="1" applyAlignment="1">
      <alignment horizontal="right" vertical="center"/>
    </xf>
    <xf numFmtId="164" fontId="3" fillId="11" borderId="0" xfId="1" applyFont="1" applyFill="1"/>
    <xf numFmtId="166" fontId="5" fillId="5" borderId="0" xfId="6" applyFont="1"/>
    <xf numFmtId="4" fontId="0" fillId="0" borderId="0" xfId="0" applyNumberFormat="1"/>
    <xf numFmtId="166" fontId="0" fillId="0" borderId="0" xfId="0" applyNumberFormat="1"/>
    <xf numFmtId="164" fontId="0" fillId="0" borderId="0" xfId="0" applyNumberFormat="1"/>
    <xf numFmtId="166" fontId="5" fillId="9" borderId="0" xfId="6" applyFont="1" applyFill="1"/>
    <xf numFmtId="166" fontId="5" fillId="7" borderId="0" xfId="6" applyFont="1" applyFill="1"/>
    <xf numFmtId="4" fontId="3" fillId="4" borderId="0" xfId="3" applyAlignment="1">
      <alignment horizontal="center"/>
    </xf>
    <xf numFmtId="4" fontId="5" fillId="9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horizontal="center"/>
    </xf>
    <xf numFmtId="164" fontId="3" fillId="2" borderId="0" xfId="1" applyAlignment="1">
      <alignment horizontal="center"/>
    </xf>
    <xf numFmtId="0" fontId="5" fillId="12" borderId="0" xfId="5" applyFont="1" applyFill="1"/>
    <xf numFmtId="1" fontId="7" fillId="7" borderId="0" xfId="7" applyNumberFormat="1" applyAlignment="1">
      <alignment horizontal="center"/>
    </xf>
    <xf numFmtId="1" fontId="7" fillId="7" borderId="0" xfId="6" applyNumberFormat="1" applyFill="1" applyAlignment="1">
      <alignment horizontal="center"/>
    </xf>
    <xf numFmtId="0" fontId="10" fillId="6" borderId="0" xfId="5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0" applyNumberFormat="1" applyFont="1" applyFill="1" applyAlignment="1">
      <alignment horizontal="center"/>
    </xf>
    <xf numFmtId="10" fontId="7" fillId="5" borderId="0" xfId="6" applyNumberFormat="1"/>
    <xf numFmtId="9" fontId="5" fillId="5" borderId="0" xfId="0" applyNumberFormat="1" applyFont="1" applyFill="1" applyAlignment="1">
      <alignment horizontal="center"/>
    </xf>
    <xf numFmtId="4" fontId="3" fillId="4" borderId="0" xfId="3" applyFill="1" applyAlignment="1">
      <alignment horizontal="center"/>
    </xf>
    <xf numFmtId="4" fontId="3" fillId="5" borderId="0" xfId="3" applyFill="1"/>
    <xf numFmtId="0" fontId="8" fillId="3" borderId="0" xfId="2" applyFont="1">
      <alignment horizontal="center"/>
    </xf>
    <xf numFmtId="0" fontId="1" fillId="0" borderId="0" xfId="0" applyFont="1"/>
  </cellXfs>
  <cellStyles count="8">
    <cellStyle name="CalcErg" xfId="1"/>
    <cellStyle name="ColHead" xfId="2"/>
    <cellStyle name="DataEnty" xfId="3"/>
    <cellStyle name="Eingabe" xfId="4" builtinId="20" customBuiltin="1"/>
    <cellStyle name="SemiColHead" xfId="5"/>
    <cellStyle name="Standard" xfId="0" builtinId="0"/>
    <cellStyle name="ZwischenCalc" xfId="6"/>
    <cellStyle name="ZwischenCalcBF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92515621548971"/>
          <c:y val="5.8139600903434889E-2"/>
          <c:w val="0.7079114516427758"/>
          <c:h val="0.71860546716645524"/>
        </c:manualLayout>
      </c:layout>
      <c:scatterChart>
        <c:scatterStyle val="lineMarker"/>
        <c:varyColors val="0"/>
        <c:ser>
          <c:idx val="1"/>
          <c:order val="0"/>
          <c:tx>
            <c:v>Blindmücke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Mückenbeispiel!$B$5:$B$13</c:f>
              <c:numCache>
                <c:formatCode>#,##0.00</c:formatCode>
                <c:ptCount val="9"/>
                <c:pt idx="0">
                  <c:v>0.34</c:v>
                </c:pt>
                <c:pt idx="1">
                  <c:v>0.4</c:v>
                </c:pt>
                <c:pt idx="2">
                  <c:v>0.27</c:v>
                </c:pt>
                <c:pt idx="3">
                  <c:v>0.36</c:v>
                </c:pt>
                <c:pt idx="4">
                  <c:v>0.38</c:v>
                </c:pt>
                <c:pt idx="5">
                  <c:v>0.48</c:v>
                </c:pt>
                <c:pt idx="6">
                  <c:v>0.44</c:v>
                </c:pt>
                <c:pt idx="7">
                  <c:v>0.38</c:v>
                </c:pt>
                <c:pt idx="8">
                  <c:v>0.38</c:v>
                </c:pt>
              </c:numCache>
            </c:numRef>
          </c:xVal>
          <c:yVal>
            <c:numRef>
              <c:f>Mückenbeispiel!$C$5:$C$13</c:f>
              <c:numCache>
                <c:formatCode>#,##0.00</c:formatCode>
                <c:ptCount val="9"/>
                <c:pt idx="0">
                  <c:v>0.64</c:v>
                </c:pt>
                <c:pt idx="1">
                  <c:v>0.7</c:v>
                </c:pt>
                <c:pt idx="2">
                  <c:v>0.72</c:v>
                </c:pt>
                <c:pt idx="3">
                  <c:v>0.74</c:v>
                </c:pt>
                <c:pt idx="4">
                  <c:v>0.82</c:v>
                </c:pt>
                <c:pt idx="5">
                  <c:v>0.82</c:v>
                </c:pt>
                <c:pt idx="6">
                  <c:v>0.84</c:v>
                </c:pt>
                <c:pt idx="7">
                  <c:v>0.9</c:v>
                </c:pt>
                <c:pt idx="8">
                  <c:v>0.79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8-443A-87B0-74ACE2E19D0F}"/>
            </c:ext>
          </c:extLst>
        </c:ser>
        <c:ser>
          <c:idx val="2"/>
          <c:order val="1"/>
          <c:tx>
            <c:v>Stechmücke</c:v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Mückenbeispiel!$B$14:$B$22</c:f>
              <c:numCache>
                <c:formatCode>#,##0.00</c:formatCode>
                <c:ptCount val="9"/>
                <c:pt idx="0">
                  <c:v>0.46</c:v>
                </c:pt>
                <c:pt idx="1">
                  <c:v>0.22</c:v>
                </c:pt>
                <c:pt idx="2">
                  <c:v>0.2</c:v>
                </c:pt>
                <c:pt idx="3">
                  <c:v>0.18</c:v>
                </c:pt>
                <c:pt idx="4">
                  <c:v>0.3</c:v>
                </c:pt>
                <c:pt idx="5">
                  <c:v>0.26</c:v>
                </c:pt>
                <c:pt idx="6">
                  <c:v>0.28000000000000003</c:v>
                </c:pt>
                <c:pt idx="7">
                  <c:v>0.39</c:v>
                </c:pt>
                <c:pt idx="8">
                  <c:v>0.44</c:v>
                </c:pt>
              </c:numCache>
            </c:numRef>
          </c:xVal>
          <c:yVal>
            <c:numRef>
              <c:f>Mückenbeispiel!$C$14:$C$22</c:f>
              <c:numCache>
                <c:formatCode>#,##0.00</c:formatCode>
                <c:ptCount val="9"/>
                <c:pt idx="0">
                  <c:v>1.08</c:v>
                </c:pt>
                <c:pt idx="1">
                  <c:v>0.81</c:v>
                </c:pt>
                <c:pt idx="2">
                  <c:v>0.86</c:v>
                </c:pt>
                <c:pt idx="3">
                  <c:v>0.96</c:v>
                </c:pt>
                <c:pt idx="4">
                  <c:v>0.98</c:v>
                </c:pt>
                <c:pt idx="5">
                  <c:v>1</c:v>
                </c:pt>
                <c:pt idx="6">
                  <c:v>1</c:v>
                </c:pt>
                <c:pt idx="7">
                  <c:v>1.2</c:v>
                </c:pt>
                <c:pt idx="8">
                  <c:v>1.1399999999999999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8-443A-87B0-74ACE2E19D0F}"/>
            </c:ext>
          </c:extLst>
        </c:ser>
        <c:ser>
          <c:idx val="0"/>
          <c:order val="2"/>
          <c:tx>
            <c:v>Kriterium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Mückenbeispiel!$F$5:$F$8</c:f>
              <c:numCache>
                <c:formatCode>#,##0.00</c:formatCode>
                <c:ptCount val="4"/>
                <c:pt idx="0">
                  <c:v>0.2</c:v>
                </c:pt>
                <c:pt idx="1">
                  <c:v>0.3</c:v>
                </c:pt>
                <c:pt idx="2" formatCode="General">
                  <c:v>0.4</c:v>
                </c:pt>
                <c:pt idx="3">
                  <c:v>0.5</c:v>
                </c:pt>
              </c:numCache>
            </c:numRef>
          </c:xVal>
          <c:yVal>
            <c:numRef>
              <c:f>Mückenbeispiel!$G$5:$G$8</c:f>
              <c:numCache>
                <c:formatCode>#,##0.00</c:formatCode>
                <c:ptCount val="4"/>
                <c:pt idx="0">
                  <c:v>0.73</c:v>
                </c:pt>
                <c:pt idx="1">
                  <c:v>0.84000000000000008</c:v>
                </c:pt>
                <c:pt idx="2">
                  <c:v>0.95000000000000007</c:v>
                </c:pt>
                <c:pt idx="3">
                  <c:v>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48-443A-87B0-74ACE2E19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45088"/>
        <c:axId val="1"/>
      </c:scatterChart>
      <c:valAx>
        <c:axId val="397045088"/>
        <c:scaling>
          <c:orientation val="minMax"/>
          <c:max val="0.7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Fühlerlänge</a:t>
                </a:r>
              </a:p>
            </c:rich>
          </c:tx>
          <c:layout>
            <c:manualLayout>
              <c:xMode val="edge"/>
              <c:yMode val="edge"/>
              <c:x val="0.4645034685065989"/>
              <c:y val="0.8488381859244338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  <c:max val="1.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Flügellänge
</a:t>
                </a:r>
              </a:p>
            </c:rich>
          </c:tx>
          <c:layout>
            <c:manualLayout>
              <c:xMode val="edge"/>
              <c:yMode val="edge"/>
              <c:x val="3.2454361054766734E-2"/>
              <c:y val="0.306976988341573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045088"/>
        <c:crosses val="autoZero"/>
        <c:crossBetween val="midCat"/>
        <c:majorUnit val="0.2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418277680140609E-2"/>
          <c:y val="0.91714944081617389"/>
          <c:w val="0.77328646748681906"/>
          <c:h val="6.3583889804482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70213657870242"/>
          <c:y val="6.666885774428559E-2"/>
          <c:w val="0.70976837153145145"/>
          <c:h val="0.74104999569609753"/>
        </c:manualLayout>
      </c:layout>
      <c:scatterChart>
        <c:scatterStyle val="lineMarker"/>
        <c:varyColors val="0"/>
        <c:ser>
          <c:idx val="1"/>
          <c:order val="0"/>
          <c:tx>
            <c:v>smos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'z-Standard'!$E$15:$E$24</c:f>
              <c:numCache>
                <c:formatCode>0.000</c:formatCode>
                <c:ptCount val="10"/>
              </c:numCache>
            </c:numRef>
          </c:xVal>
          <c:yVal>
            <c:numRef>
              <c:f>'z-Standard'!$F$15:$F$24</c:f>
              <c:numCache>
                <c:formatCode>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79-4A47-A8C3-22F2549044AE}"/>
            </c:ext>
          </c:extLst>
        </c:ser>
        <c:ser>
          <c:idx val="0"/>
          <c:order val="1"/>
          <c:tx>
            <c:v>mos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'z-Standard'!$E$5:$E$14</c:f>
              <c:numCache>
                <c:formatCode>0.000</c:formatCode>
                <c:ptCount val="10"/>
              </c:numCache>
            </c:numRef>
          </c:xVal>
          <c:yVal>
            <c:numRef>
              <c:f>'z-Standard'!$F$5:$F$14</c:f>
              <c:numCache>
                <c:formatCode>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79-4A47-A8C3-22F25490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41808"/>
        <c:axId val="1"/>
      </c:scatterChart>
      <c:valAx>
        <c:axId val="397041808"/>
        <c:scaling>
          <c:orientation val="minMax"/>
          <c:max val="3"/>
          <c:min val="-3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z1</a:t>
                </a:r>
              </a:p>
            </c:rich>
          </c:tx>
          <c:layout>
            <c:manualLayout>
              <c:xMode val="edge"/>
              <c:yMode val="edge"/>
              <c:x val="0.55510231771875973"/>
              <c:y val="0.887208560468403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25"/>
      </c:valAx>
      <c:valAx>
        <c:axId val="1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z2
</a:t>
                </a:r>
              </a:p>
            </c:rich>
          </c:tx>
          <c:layout>
            <c:manualLayout>
              <c:xMode val="edge"/>
              <c:yMode val="edge"/>
              <c:x val="3.3899417233862715E-2"/>
              <c:y val="0.4051413957870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041808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2226118345608"/>
          <c:y val="6.6498260521247299E-2"/>
          <c:w val="0.7103812857608639"/>
          <c:h val="0.74171136735237375"/>
        </c:manualLayout>
      </c:layout>
      <c:scatterChart>
        <c:scatterStyle val="lineMarker"/>
        <c:varyColors val="0"/>
        <c:ser>
          <c:idx val="1"/>
          <c:order val="0"/>
          <c:tx>
            <c:v>mos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'z-Standard'!$G$5:$G$14</c:f>
              <c:numCache>
                <c:formatCode>#,##0.000</c:formatCode>
                <c:ptCount val="10"/>
              </c:numCache>
            </c:numRef>
          </c:xVal>
          <c:yVal>
            <c:numRef>
              <c:f>'z-Standard'!$H$5:$H$14</c:f>
              <c:numCache>
                <c:formatCode>#,##0.000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EA-4BB4-A755-35F24B71CBF9}"/>
            </c:ext>
          </c:extLst>
        </c:ser>
        <c:ser>
          <c:idx val="0"/>
          <c:order val="1"/>
          <c:tx>
            <c:v>smos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'z-Standard'!$G$15:$G$24</c:f>
              <c:numCache>
                <c:formatCode>#,##0.000</c:formatCode>
                <c:ptCount val="10"/>
              </c:numCache>
            </c:numRef>
          </c:xVal>
          <c:yVal>
            <c:numRef>
              <c:f>'z-Standard'!$H$15:$H$24</c:f>
              <c:numCache>
                <c:formatCode>#,##0.000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EA-4BB4-A755-35F24B71C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30208"/>
        <c:axId val="1"/>
      </c:scatterChart>
      <c:valAx>
        <c:axId val="397030208"/>
        <c:scaling>
          <c:orientation val="minMax"/>
          <c:max val="3"/>
          <c:min val="-3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z1'</a:t>
                </a:r>
              </a:p>
            </c:rich>
          </c:tx>
          <c:layout>
            <c:manualLayout>
              <c:xMode val="edge"/>
              <c:yMode val="edge"/>
              <c:x val="0.55181413105602817"/>
              <c:y val="0.887495955588671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25"/>
      </c:valAx>
      <c:valAx>
        <c:axId val="1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z2'
</a:t>
                </a:r>
              </a:p>
            </c:rich>
          </c:tx>
          <c:layout>
            <c:manualLayout>
              <c:xMode val="edge"/>
              <c:yMode val="edge"/>
              <c:x val="3.382774827565159E-2"/>
              <c:y val="0.401547146760107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030208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637454300706"/>
          <c:y val="0.10526685160720843"/>
          <c:w val="0.75995149206413559"/>
          <c:h val="0.44131103173791225"/>
        </c:manualLayout>
      </c:layout>
      <c:scatterChart>
        <c:scatterStyle val="lineMarker"/>
        <c:varyColors val="0"/>
        <c:ser>
          <c:idx val="1"/>
          <c:order val="0"/>
          <c:tx>
            <c:v>Yblind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'z-Standard'!$Q$5:$Q$14</c:f>
              <c:numCache>
                <c:formatCode>0.000</c:formatCode>
                <c:ptCount val="10"/>
              </c:numCache>
            </c:numRef>
          </c:xVal>
          <c:yVal>
            <c:numRef>
              <c:f>'z-Standard'!$S$5:$S$14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2-4DE1-A15E-F99849227BD8}"/>
            </c:ext>
          </c:extLst>
        </c:ser>
        <c:ser>
          <c:idx val="0"/>
          <c:order val="1"/>
          <c:tx>
            <c:v>Ystech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'z-Standard'!$R$5:$R$14</c:f>
              <c:numCache>
                <c:formatCode>0.000</c:formatCode>
                <c:ptCount val="10"/>
              </c:numCache>
            </c:numRef>
          </c:xVal>
          <c:yVal>
            <c:numRef>
              <c:f>'z-Standard'!$S$5:$S$14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62-4DE1-A15E-F99849227BD8}"/>
            </c:ext>
          </c:extLst>
        </c:ser>
        <c:ser>
          <c:idx val="2"/>
          <c:order val="2"/>
          <c:tx>
            <c:v>bestes Kriterium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'z-Standard'!$T$5:$T$6</c:f>
              <c:numCache>
                <c:formatCode>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'z-Standard'!$U$5:$U$6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62-4DE1-A15E-F9984922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34144"/>
        <c:axId val="1"/>
      </c:scatterChart>
      <c:valAx>
        <c:axId val="397034144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(Diskriminanzfunktion)</a:t>
                </a:r>
              </a:p>
            </c:rich>
          </c:tx>
          <c:layout>
            <c:manualLayout>
              <c:xMode val="edge"/>
              <c:yMode val="edge"/>
              <c:x val="0.39170887935037002"/>
              <c:y val="0.6720881549725312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5"/>
          <c:min val="0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</a:t>
                </a:r>
              </a:p>
            </c:rich>
          </c:tx>
          <c:layout>
            <c:manualLayout>
              <c:xMode val="edge"/>
              <c:yMode val="edge"/>
              <c:x val="2.888181396098051E-2"/>
              <c:y val="0.31175194193843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034144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085531796671469E-2"/>
          <c:y val="0.82943143812709019"/>
          <c:w val="0.81555014632644973"/>
          <c:h val="0.13712374581939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70213657870242"/>
          <c:y val="7.0654380893718602E-2"/>
          <c:w val="0.70976837153145145"/>
          <c:h val="0.72556614225472571"/>
        </c:manualLayout>
      </c:layout>
      <c:scatterChart>
        <c:scatterStyle val="lineMarker"/>
        <c:varyColors val="0"/>
        <c:ser>
          <c:idx val="1"/>
          <c:order val="0"/>
          <c:tx>
            <c:v>smos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'z-Standard-Eigen'!$E$19:$E$28</c:f>
              <c:numCache>
                <c:formatCode>0.000000</c:formatCode>
                <c:ptCount val="10"/>
              </c:numCache>
            </c:numRef>
          </c:xVal>
          <c:yVal>
            <c:numRef>
              <c:f>'z-Standard-Eigen'!$F$19:$F$28</c:f>
              <c:numCache>
                <c:formatCode>0.000000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E0-4784-80A7-608D55058BBC}"/>
            </c:ext>
          </c:extLst>
        </c:ser>
        <c:ser>
          <c:idx val="0"/>
          <c:order val="1"/>
          <c:tx>
            <c:v>mos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'z-Standard-Eigen'!$E$9:$E$18</c:f>
              <c:numCache>
                <c:formatCode>0.000000</c:formatCode>
                <c:ptCount val="10"/>
              </c:numCache>
            </c:numRef>
          </c:xVal>
          <c:yVal>
            <c:numRef>
              <c:f>'z-Standard-Eigen'!$F$9:$F$18</c:f>
              <c:numCache>
                <c:formatCode>0.000000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E0-4784-80A7-608D55058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31192"/>
        <c:axId val="1"/>
      </c:scatterChart>
      <c:valAx>
        <c:axId val="397031192"/>
        <c:scaling>
          <c:orientation val="minMax"/>
          <c:max val="3"/>
          <c:min val="-3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z1</a:t>
                </a:r>
              </a:p>
            </c:rich>
          </c:tx>
          <c:layout>
            <c:manualLayout>
              <c:xMode val="edge"/>
              <c:yMode val="edge"/>
              <c:x val="0.55510231771875973"/>
              <c:y val="0.880462170489558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25"/>
      </c:valAx>
      <c:valAx>
        <c:axId val="1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z2
</a:t>
                </a:r>
              </a:p>
            </c:rich>
          </c:tx>
          <c:layout>
            <c:manualLayout>
              <c:xMode val="edge"/>
              <c:yMode val="edge"/>
              <c:x val="3.3899417233862715E-2"/>
              <c:y val="0.39946907451785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031192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62110228576135"/>
          <c:y val="7.0463090014078814E-2"/>
          <c:w val="0.70603123973846249"/>
          <c:h val="0.7263118509143508"/>
        </c:manualLayout>
      </c:layout>
      <c:scatterChart>
        <c:scatterStyle val="lineMarker"/>
        <c:varyColors val="0"/>
        <c:ser>
          <c:idx val="1"/>
          <c:order val="0"/>
          <c:tx>
            <c:v>mos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'z-Standard-Eigen'!$I$9:$I$18</c:f>
              <c:numCache>
                <c:formatCode>#,##0.000</c:formatCode>
                <c:ptCount val="10"/>
              </c:numCache>
            </c:numRef>
          </c:xVal>
          <c:yVal>
            <c:numRef>
              <c:f>'z-Standard-Eigen'!$J$9:$J$18</c:f>
              <c:numCache>
                <c:formatCode>#,##0.000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50-4255-960E-F9824C005B1F}"/>
            </c:ext>
          </c:extLst>
        </c:ser>
        <c:ser>
          <c:idx val="0"/>
          <c:order val="1"/>
          <c:tx>
            <c:v>smos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'z-Standard-Eigen'!$I$19:$I$28</c:f>
              <c:numCache>
                <c:formatCode>#,##0.000</c:formatCode>
                <c:ptCount val="10"/>
              </c:numCache>
            </c:numRef>
          </c:xVal>
          <c:yVal>
            <c:numRef>
              <c:f>'z-Standard-Eigen'!$J$19:$J$28</c:f>
              <c:numCache>
                <c:formatCode>#,##0.000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50-4255-960E-F9824C00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71592"/>
        <c:axId val="1"/>
      </c:scatterChart>
      <c:valAx>
        <c:axId val="408171592"/>
        <c:scaling>
          <c:orientation val="minMax"/>
          <c:max val="3"/>
          <c:min val="-3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z1'</a:t>
                </a:r>
              </a:p>
            </c:rich>
          </c:tx>
          <c:layout>
            <c:manualLayout>
              <c:xMode val="edge"/>
              <c:yMode val="edge"/>
              <c:x val="0.55151994412715577"/>
              <c:y val="0.880788681902567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25"/>
      </c:valAx>
      <c:valAx>
        <c:axId val="1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z2'
</a:t>
                </a:r>
              </a:p>
            </c:rich>
          </c:tx>
          <c:layout>
            <c:manualLayout>
              <c:xMode val="edge"/>
              <c:yMode val="edge"/>
              <c:x val="3.4335890417131337E-2"/>
              <c:y val="0.395677328951767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171592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69084999760258"/>
          <c:y val="0.10833675889850779"/>
          <c:w val="0.71764570193388033"/>
          <c:h val="0.42501343875568437"/>
        </c:manualLayout>
      </c:layout>
      <c:scatterChart>
        <c:scatterStyle val="lineMarker"/>
        <c:varyColors val="0"/>
        <c:ser>
          <c:idx val="1"/>
          <c:order val="0"/>
          <c:tx>
            <c:v>Yblind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'z-Standard-Eigen'!$S$9:$S$18</c:f>
              <c:numCache>
                <c:formatCode>0.000</c:formatCode>
                <c:ptCount val="10"/>
              </c:numCache>
            </c:numRef>
          </c:xVal>
          <c:yVal>
            <c:numRef>
              <c:f>'z-Standard-Eigen'!$U$9:$U$18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A5-4C83-B600-9B7AE5A6D357}"/>
            </c:ext>
          </c:extLst>
        </c:ser>
        <c:ser>
          <c:idx val="0"/>
          <c:order val="1"/>
          <c:tx>
            <c:v>Ystech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'z-Standard-Eigen'!$T$9:$T$18</c:f>
              <c:numCache>
                <c:formatCode>0.000</c:formatCode>
                <c:ptCount val="10"/>
              </c:numCache>
            </c:numRef>
          </c:xVal>
          <c:yVal>
            <c:numRef>
              <c:f>'z-Standard-Eigen'!$U$9:$U$18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A5-4C83-B600-9B7AE5A6D357}"/>
            </c:ext>
          </c:extLst>
        </c:ser>
        <c:ser>
          <c:idx val="2"/>
          <c:order val="2"/>
          <c:tx>
            <c:v>bestes Kriterium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'z-Standard-Eigen'!$V$9:$V$10</c:f>
              <c:numCache>
                <c:formatCode>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'z-Standard-Eigen'!$W$9:$W$10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A5-4C83-B600-9B7AE5A6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72904"/>
        <c:axId val="1"/>
      </c:scatterChart>
      <c:valAx>
        <c:axId val="408172904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(Diskriminanzfunktion)</a:t>
                </a:r>
              </a:p>
            </c:rich>
          </c:tx>
          <c:layout>
            <c:manualLayout>
              <c:xMode val="edge"/>
              <c:yMode val="edge"/>
              <c:x val="0.37368529570746334"/>
              <c:y val="0.6625209973753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5"/>
          <c:min val="0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</a:t>
                </a:r>
              </a:p>
            </c:rich>
          </c:tx>
          <c:layout>
            <c:manualLayout>
              <c:xMode val="edge"/>
              <c:yMode val="edge"/>
              <c:x val="3.3971390518860306E-2"/>
              <c:y val="0.3083429571303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172904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48856513483261E-2"/>
          <c:y val="0.82534281078717397"/>
          <c:w val="0.97096382347135435"/>
          <c:h val="0.14041101760279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38100</xdr:rowOff>
    </xdr:from>
    <xdr:to>
      <xdr:col>9</xdr:col>
      <xdr:colOff>792480</xdr:colOff>
      <xdr:row>22</xdr:row>
      <xdr:rowOff>15240</xdr:rowOff>
    </xdr:to>
    <xdr:graphicFrame macro="">
      <xdr:nvGraphicFramePr>
        <xdr:cNvPr id="1945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26</xdr:row>
      <xdr:rowOff>83820</xdr:rowOff>
    </xdr:from>
    <xdr:to>
      <xdr:col>4</xdr:col>
      <xdr:colOff>579120</xdr:colOff>
      <xdr:row>44</xdr:row>
      <xdr:rowOff>60960</xdr:rowOff>
    </xdr:to>
    <xdr:graphicFrame macro="">
      <xdr:nvGraphicFramePr>
        <xdr:cNvPr id="2253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769620</xdr:colOff>
      <xdr:row>26</xdr:row>
      <xdr:rowOff>83820</xdr:rowOff>
    </xdr:from>
    <xdr:to>
      <xdr:col>9</xdr:col>
      <xdr:colOff>304800</xdr:colOff>
      <xdr:row>44</xdr:row>
      <xdr:rowOff>76200</xdr:rowOff>
    </xdr:to>
    <xdr:graphicFrame macro="">
      <xdr:nvGraphicFramePr>
        <xdr:cNvPr id="2253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106680</xdr:colOff>
      <xdr:row>15</xdr:row>
      <xdr:rowOff>45720</xdr:rowOff>
    </xdr:from>
    <xdr:to>
      <xdr:col>13</xdr:col>
      <xdr:colOff>259080</xdr:colOff>
      <xdr:row>25</xdr:row>
      <xdr:rowOff>144780</xdr:rowOff>
    </xdr:to>
    <xdr:graphicFrame macro="">
      <xdr:nvGraphicFramePr>
        <xdr:cNvPr id="2253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171450</xdr:rowOff>
        </xdr:from>
        <xdr:to>
          <xdr:col>16</xdr:col>
          <xdr:colOff>590550</xdr:colOff>
          <xdr:row>27</xdr:row>
          <xdr:rowOff>200025</xdr:rowOff>
        </xdr:to>
        <xdr:sp macro="" textlink="">
          <xdr:nvSpPr>
            <xdr:cNvPr id="22541" name="Object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30</xdr:row>
      <xdr:rowOff>144780</xdr:rowOff>
    </xdr:from>
    <xdr:to>
      <xdr:col>4</xdr:col>
      <xdr:colOff>198120</xdr:colOff>
      <xdr:row>47</xdr:row>
      <xdr:rowOff>53340</xdr:rowOff>
    </xdr:to>
    <xdr:graphicFrame macro="">
      <xdr:nvGraphicFramePr>
        <xdr:cNvPr id="1331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236220</xdr:colOff>
      <xdr:row>30</xdr:row>
      <xdr:rowOff>144780</xdr:rowOff>
    </xdr:from>
    <xdr:to>
      <xdr:col>8</xdr:col>
      <xdr:colOff>624840</xdr:colOff>
      <xdr:row>47</xdr:row>
      <xdr:rowOff>60960</xdr:rowOff>
    </xdr:to>
    <xdr:graphicFrame macro="">
      <xdr:nvGraphicFramePr>
        <xdr:cNvPr id="1332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243840</xdr:colOff>
      <xdr:row>47</xdr:row>
      <xdr:rowOff>144780</xdr:rowOff>
    </xdr:from>
    <xdr:to>
      <xdr:col>8</xdr:col>
      <xdr:colOff>678180</xdr:colOff>
      <xdr:row>58</xdr:row>
      <xdr:rowOff>0</xdr:rowOff>
    </xdr:to>
    <xdr:graphicFrame macro="">
      <xdr:nvGraphicFramePr>
        <xdr:cNvPr id="1332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31" sqref="F31"/>
    </sheetView>
  </sheetViews>
  <sheetFormatPr baseColWidth="10" defaultRowHeight="15" x14ac:dyDescent="0.2"/>
  <cols>
    <col min="2" max="2" width="14.21875" customWidth="1"/>
    <col min="3" max="3" width="14.44140625" customWidth="1"/>
    <col min="13" max="13" width="14.21875" customWidth="1"/>
  </cols>
  <sheetData>
    <row r="1" spans="1:7" ht="18" x14ac:dyDescent="0.25">
      <c r="A1" s="3" t="s">
        <v>62</v>
      </c>
      <c r="B1" s="41">
        <v>0.51</v>
      </c>
    </row>
    <row r="2" spans="1:7" ht="18" x14ac:dyDescent="0.25">
      <c r="A2" s="2" t="s">
        <v>65</v>
      </c>
      <c r="B2" s="41">
        <v>1.1000000000000001</v>
      </c>
    </row>
    <row r="4" spans="1:7" ht="18" x14ac:dyDescent="0.25">
      <c r="A4" s="3" t="s">
        <v>0</v>
      </c>
      <c r="B4" s="2" t="s">
        <v>63</v>
      </c>
      <c r="C4" s="2" t="s">
        <v>64</v>
      </c>
      <c r="D4" s="2" t="s">
        <v>3</v>
      </c>
      <c r="E4" s="2" t="s">
        <v>75</v>
      </c>
    </row>
    <row r="5" spans="1:7" ht="18" x14ac:dyDescent="0.25">
      <c r="A5" s="5">
        <v>1</v>
      </c>
      <c r="B5" s="29">
        <v>0.34</v>
      </c>
      <c r="C5" s="29">
        <v>0.64</v>
      </c>
      <c r="D5" s="27" t="s">
        <v>66</v>
      </c>
      <c r="E5" s="30">
        <f t="shared" ref="E5:E24" si="0">C5-B5</f>
        <v>0.3</v>
      </c>
      <c r="F5" s="24">
        <v>0.2</v>
      </c>
      <c r="G5" s="24">
        <f>$B$1+$B$2*F5</f>
        <v>0.73</v>
      </c>
    </row>
    <row r="6" spans="1:7" ht="18" x14ac:dyDescent="0.25">
      <c r="A6" s="5">
        <f t="shared" ref="A6:A24" si="1">A5+1</f>
        <v>2</v>
      </c>
      <c r="B6" s="29">
        <v>0.4</v>
      </c>
      <c r="C6" s="29">
        <v>0.7</v>
      </c>
      <c r="D6" s="27" t="s">
        <v>66</v>
      </c>
      <c r="E6" s="30">
        <f t="shared" si="0"/>
        <v>0.29999999999999993</v>
      </c>
      <c r="F6" s="24">
        <v>0.3</v>
      </c>
      <c r="G6" s="24">
        <f>$B$1+$B$2*F6</f>
        <v>0.84000000000000008</v>
      </c>
    </row>
    <row r="7" spans="1:7" ht="18" x14ac:dyDescent="0.25">
      <c r="A7" s="5">
        <f t="shared" si="1"/>
        <v>3</v>
      </c>
      <c r="B7" s="29">
        <v>0.27</v>
      </c>
      <c r="C7" s="29">
        <v>0.72</v>
      </c>
      <c r="D7" s="27" t="s">
        <v>66</v>
      </c>
      <c r="E7" s="30">
        <f t="shared" si="0"/>
        <v>0.44999999999999996</v>
      </c>
      <c r="F7">
        <v>0.4</v>
      </c>
      <c r="G7" s="24">
        <f>$B$1+$B$2*F7</f>
        <v>0.95000000000000007</v>
      </c>
    </row>
    <row r="8" spans="1:7" ht="18" x14ac:dyDescent="0.25">
      <c r="A8" s="5">
        <f t="shared" si="1"/>
        <v>4</v>
      </c>
      <c r="B8" s="29">
        <v>0.36</v>
      </c>
      <c r="C8" s="29">
        <v>0.74</v>
      </c>
      <c r="D8" s="27" t="s">
        <v>66</v>
      </c>
      <c r="E8" s="30">
        <f t="shared" si="0"/>
        <v>0.38</v>
      </c>
      <c r="F8" s="24">
        <v>0.5</v>
      </c>
      <c r="G8" s="24">
        <f>$B$1+$B$2*F8</f>
        <v>1.06</v>
      </c>
    </row>
    <row r="9" spans="1:7" ht="18" x14ac:dyDescent="0.25">
      <c r="A9" s="5">
        <f t="shared" si="1"/>
        <v>5</v>
      </c>
      <c r="B9" s="29">
        <v>0.38</v>
      </c>
      <c r="C9" s="29">
        <v>0.82</v>
      </c>
      <c r="D9" s="27" t="s">
        <v>66</v>
      </c>
      <c r="E9" s="30">
        <f t="shared" si="0"/>
        <v>0.43999999999999995</v>
      </c>
      <c r="F9" s="24"/>
    </row>
    <row r="10" spans="1:7" ht="18" x14ac:dyDescent="0.25">
      <c r="A10" s="5">
        <f t="shared" si="1"/>
        <v>6</v>
      </c>
      <c r="B10" s="29">
        <v>0.48</v>
      </c>
      <c r="C10" s="29">
        <v>0.82</v>
      </c>
      <c r="D10" s="27" t="s">
        <v>66</v>
      </c>
      <c r="E10" s="30">
        <f t="shared" si="0"/>
        <v>0.33999999999999997</v>
      </c>
      <c r="F10" s="24"/>
    </row>
    <row r="11" spans="1:7" ht="18" x14ac:dyDescent="0.25">
      <c r="A11" s="5">
        <f t="shared" si="1"/>
        <v>7</v>
      </c>
      <c r="B11" s="29">
        <v>0.44</v>
      </c>
      <c r="C11" s="29">
        <v>0.84</v>
      </c>
      <c r="D11" s="27" t="s">
        <v>66</v>
      </c>
      <c r="E11" s="30">
        <f t="shared" si="0"/>
        <v>0.39999999999999997</v>
      </c>
      <c r="F11" s="24"/>
    </row>
    <row r="12" spans="1:7" ht="18" x14ac:dyDescent="0.25">
      <c r="A12" s="5">
        <f t="shared" si="1"/>
        <v>8</v>
      </c>
      <c r="B12" s="29">
        <v>0.38</v>
      </c>
      <c r="C12" s="29">
        <v>0.9</v>
      </c>
      <c r="D12" s="27" t="s">
        <v>66</v>
      </c>
      <c r="E12" s="30">
        <f t="shared" si="0"/>
        <v>0.52</v>
      </c>
      <c r="F12" s="24"/>
    </row>
    <row r="13" spans="1:7" ht="18" x14ac:dyDescent="0.25">
      <c r="A13" s="5">
        <f t="shared" si="1"/>
        <v>9</v>
      </c>
      <c r="B13" s="29">
        <v>0.38</v>
      </c>
      <c r="C13" s="29">
        <v>0.79</v>
      </c>
      <c r="D13" s="27" t="s">
        <v>66</v>
      </c>
      <c r="E13" s="30">
        <f t="shared" si="0"/>
        <v>0.41000000000000003</v>
      </c>
      <c r="F13" s="24"/>
    </row>
    <row r="14" spans="1:7" ht="18" x14ac:dyDescent="0.25">
      <c r="A14" s="5">
        <f t="shared" si="1"/>
        <v>10</v>
      </c>
      <c r="B14" s="29">
        <v>0.46</v>
      </c>
      <c r="C14" s="29">
        <v>1.08</v>
      </c>
      <c r="D14" s="27" t="s">
        <v>66</v>
      </c>
      <c r="E14" s="30">
        <f t="shared" si="0"/>
        <v>0.62000000000000011</v>
      </c>
      <c r="F14" s="24"/>
    </row>
    <row r="15" spans="1:7" ht="18" x14ac:dyDescent="0.25">
      <c r="A15" s="5">
        <f t="shared" si="1"/>
        <v>11</v>
      </c>
      <c r="B15" s="29">
        <v>0.22</v>
      </c>
      <c r="C15" s="29">
        <v>0.81</v>
      </c>
      <c r="D15" s="28" t="s">
        <v>67</v>
      </c>
      <c r="E15" s="31">
        <f t="shared" si="0"/>
        <v>0.59000000000000008</v>
      </c>
      <c r="F15" s="24"/>
    </row>
    <row r="16" spans="1:7" ht="18" x14ac:dyDescent="0.25">
      <c r="A16" s="5">
        <f t="shared" si="1"/>
        <v>12</v>
      </c>
      <c r="B16" s="29">
        <v>0.2</v>
      </c>
      <c r="C16" s="29">
        <v>0.86</v>
      </c>
      <c r="D16" s="28" t="s">
        <v>67</v>
      </c>
      <c r="E16" s="31">
        <f t="shared" si="0"/>
        <v>0.65999999999999992</v>
      </c>
      <c r="F16" s="24"/>
    </row>
    <row r="17" spans="1:6" ht="18" x14ac:dyDescent="0.25">
      <c r="A17" s="5">
        <f t="shared" si="1"/>
        <v>13</v>
      </c>
      <c r="B17" s="29">
        <v>0.18</v>
      </c>
      <c r="C17" s="29">
        <v>0.96</v>
      </c>
      <c r="D17" s="28" t="s">
        <v>67</v>
      </c>
      <c r="E17" s="31">
        <f t="shared" si="0"/>
        <v>0.78</v>
      </c>
      <c r="F17" s="24"/>
    </row>
    <row r="18" spans="1:6" ht="18" x14ac:dyDescent="0.25">
      <c r="A18" s="5">
        <f t="shared" si="1"/>
        <v>14</v>
      </c>
      <c r="B18" s="29">
        <v>0.3</v>
      </c>
      <c r="C18" s="29">
        <v>0.98</v>
      </c>
      <c r="D18" s="28" t="s">
        <v>67</v>
      </c>
      <c r="E18" s="31">
        <f t="shared" si="0"/>
        <v>0.67999999999999994</v>
      </c>
      <c r="F18" s="24"/>
    </row>
    <row r="19" spans="1:6" ht="18" x14ac:dyDescent="0.25">
      <c r="A19" s="5">
        <f t="shared" si="1"/>
        <v>15</v>
      </c>
      <c r="B19" s="29">
        <v>0.26</v>
      </c>
      <c r="C19" s="29">
        <v>1</v>
      </c>
      <c r="D19" s="28" t="s">
        <v>67</v>
      </c>
      <c r="E19" s="31">
        <f t="shared" si="0"/>
        <v>0.74</v>
      </c>
      <c r="F19" s="24"/>
    </row>
    <row r="20" spans="1:6" ht="18" x14ac:dyDescent="0.25">
      <c r="A20" s="5">
        <f t="shared" si="1"/>
        <v>16</v>
      </c>
      <c r="B20" s="29">
        <v>0.28000000000000003</v>
      </c>
      <c r="C20" s="29">
        <v>1</v>
      </c>
      <c r="D20" s="28" t="s">
        <v>67</v>
      </c>
      <c r="E20" s="31">
        <f t="shared" si="0"/>
        <v>0.72</v>
      </c>
      <c r="F20" s="24"/>
    </row>
    <row r="21" spans="1:6" ht="18" x14ac:dyDescent="0.25">
      <c r="A21" s="5">
        <f t="shared" si="1"/>
        <v>17</v>
      </c>
      <c r="B21" s="29">
        <v>0.39</v>
      </c>
      <c r="C21" s="29">
        <v>1.2</v>
      </c>
      <c r="D21" s="28" t="s">
        <v>67</v>
      </c>
      <c r="E21" s="31">
        <f t="shared" si="0"/>
        <v>0.80999999999999994</v>
      </c>
      <c r="F21" s="24"/>
    </row>
    <row r="22" spans="1:6" ht="18" x14ac:dyDescent="0.25">
      <c r="A22" s="5">
        <f t="shared" si="1"/>
        <v>18</v>
      </c>
      <c r="B22" s="29">
        <v>0.44</v>
      </c>
      <c r="C22" s="29">
        <v>1.1399999999999999</v>
      </c>
      <c r="D22" s="28" t="s">
        <v>67</v>
      </c>
      <c r="E22" s="31">
        <f t="shared" si="0"/>
        <v>0.7</v>
      </c>
      <c r="F22" s="24"/>
    </row>
    <row r="23" spans="1:6" ht="18" x14ac:dyDescent="0.25">
      <c r="A23" s="5">
        <f t="shared" si="1"/>
        <v>19</v>
      </c>
      <c r="B23" s="29">
        <v>0.34</v>
      </c>
      <c r="C23" s="29">
        <v>1.1599999999999999</v>
      </c>
      <c r="D23" s="28" t="s">
        <v>67</v>
      </c>
      <c r="E23" s="31">
        <f t="shared" si="0"/>
        <v>0.81999999999999984</v>
      </c>
    </row>
    <row r="24" spans="1:6" ht="18" x14ac:dyDescent="0.25">
      <c r="A24" s="5">
        <f t="shared" si="1"/>
        <v>20</v>
      </c>
      <c r="B24" s="29">
        <v>0.25</v>
      </c>
      <c r="C24" s="29">
        <v>0.88</v>
      </c>
      <c r="D24" s="28" t="s">
        <v>67</v>
      </c>
      <c r="E24" s="31">
        <f t="shared" si="0"/>
        <v>0.63</v>
      </c>
      <c r="F24" s="26"/>
    </row>
    <row r="25" spans="1:6" x14ac:dyDescent="0.2">
      <c r="D25" s="25"/>
      <c r="F25" s="26"/>
    </row>
    <row r="26" spans="1:6" x14ac:dyDescent="0.2">
      <c r="D26" s="25"/>
      <c r="F26" s="26"/>
    </row>
    <row r="27" spans="1:6" x14ac:dyDescent="0.2">
      <c r="D27" s="25"/>
      <c r="F27" s="26"/>
    </row>
    <row r="28" spans="1:6" ht="17.25" customHeight="1" x14ac:dyDescent="0.2">
      <c r="D28" s="25"/>
      <c r="F28" s="2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7"/>
  <sheetViews>
    <sheetView zoomScale="75" workbookViewId="0">
      <selection activeCell="E14" sqref="E14"/>
    </sheetView>
  </sheetViews>
  <sheetFormatPr baseColWidth="10" defaultRowHeight="15" x14ac:dyDescent="0.2"/>
  <cols>
    <col min="2" max="2" width="14" customWidth="1"/>
    <col min="3" max="3" width="14.6640625" customWidth="1"/>
    <col min="7" max="7" width="12.21875" bestFit="1" customWidth="1"/>
    <col min="12" max="13" width="12.5546875" customWidth="1"/>
    <col min="14" max="14" width="11.77734375" customWidth="1"/>
    <col min="19" max="19" width="13.5546875" customWidth="1"/>
    <col min="20" max="20" width="13.6640625" customWidth="1"/>
    <col min="22" max="22" width="14.5546875" customWidth="1"/>
  </cols>
  <sheetData>
    <row r="1" spans="1:21" ht="18" x14ac:dyDescent="0.25">
      <c r="F1" s="3" t="s">
        <v>19</v>
      </c>
      <c r="G1" s="6">
        <v>2</v>
      </c>
      <c r="H1" s="3" t="s">
        <v>16</v>
      </c>
      <c r="I1" s="42">
        <f>COUNTA(I5:I14)</f>
        <v>0</v>
      </c>
      <c r="K1" s="3" t="s">
        <v>15</v>
      </c>
      <c r="L1" s="5" t="s">
        <v>9</v>
      </c>
      <c r="M1" s="5"/>
      <c r="O1" s="3" t="s">
        <v>22</v>
      </c>
    </row>
    <row r="2" spans="1:21" ht="18" x14ac:dyDescent="0.25">
      <c r="A2" s="3" t="s">
        <v>1</v>
      </c>
      <c r="B2" s="1">
        <f>AVERAGE(B5:B24)</f>
        <v>0.33749999999999997</v>
      </c>
      <c r="C2" s="1">
        <f>AVERAGE(C5:C24)</f>
        <v>0.90199999999999991</v>
      </c>
      <c r="H2" s="3" t="s">
        <v>1</v>
      </c>
      <c r="I2" s="1"/>
      <c r="J2" s="1"/>
      <c r="K2" s="1"/>
      <c r="L2" s="3" t="s">
        <v>10</v>
      </c>
      <c r="M2" s="1"/>
      <c r="O2" s="1"/>
      <c r="P2" s="3" t="s">
        <v>1</v>
      </c>
      <c r="Q2" s="1"/>
      <c r="R2" s="1"/>
    </row>
    <row r="3" spans="1:21" ht="18" x14ac:dyDescent="0.25">
      <c r="A3" s="3" t="s">
        <v>2</v>
      </c>
      <c r="B3" s="1">
        <f>STDEVP(B5:B24)</f>
        <v>8.6421930087218393E-2</v>
      </c>
      <c r="C3" s="1">
        <f>STDEVP(C5:C24)</f>
        <v>0.15519664944836897</v>
      </c>
      <c r="E3" s="4">
        <f>SUM(E5:E24)</f>
        <v>0</v>
      </c>
      <c r="F3" s="4">
        <f>SUM(F5:F24)</f>
        <v>0</v>
      </c>
      <c r="H3" s="3" t="s">
        <v>2</v>
      </c>
      <c r="I3" s="1"/>
      <c r="J3" s="1"/>
      <c r="L3" s="3" t="s">
        <v>11</v>
      </c>
      <c r="M3" s="1"/>
      <c r="O3" s="1"/>
      <c r="P3" s="3" t="s">
        <v>2</v>
      </c>
      <c r="Q3" s="1"/>
      <c r="R3" s="1"/>
    </row>
    <row r="4" spans="1:21" ht="18" x14ac:dyDescent="0.25">
      <c r="A4" s="3" t="s">
        <v>0</v>
      </c>
      <c r="B4" s="2" t="s">
        <v>63</v>
      </c>
      <c r="C4" s="2" t="s">
        <v>64</v>
      </c>
      <c r="D4" s="2" t="s">
        <v>3</v>
      </c>
      <c r="E4" s="2" t="s">
        <v>83</v>
      </c>
      <c r="F4" s="2" t="s">
        <v>84</v>
      </c>
      <c r="G4" s="2" t="s">
        <v>85</v>
      </c>
      <c r="H4" s="2" t="s">
        <v>86</v>
      </c>
      <c r="I4" s="2" t="s">
        <v>68</v>
      </c>
      <c r="J4" s="2" t="s">
        <v>70</v>
      </c>
      <c r="Q4" s="2" t="s">
        <v>68</v>
      </c>
      <c r="R4" s="2" t="s">
        <v>70</v>
      </c>
    </row>
    <row r="5" spans="1:21" ht="18" x14ac:dyDescent="0.25">
      <c r="A5" s="5">
        <v>1</v>
      </c>
      <c r="B5" s="29">
        <v>0.34</v>
      </c>
      <c r="C5" s="29">
        <v>0.64</v>
      </c>
      <c r="D5" s="5" t="s">
        <v>66</v>
      </c>
      <c r="E5" s="4"/>
      <c r="F5" s="23"/>
      <c r="G5" s="1"/>
      <c r="H5" s="1"/>
      <c r="I5" s="4"/>
      <c r="J5" s="4"/>
      <c r="L5" s="2" t="s">
        <v>14</v>
      </c>
      <c r="M5" s="1"/>
      <c r="O5" s="2" t="s">
        <v>14</v>
      </c>
      <c r="P5" s="1"/>
      <c r="Q5" s="4"/>
      <c r="R5" s="4"/>
      <c r="S5">
        <v>1</v>
      </c>
      <c r="T5" s="26">
        <f>L27</f>
        <v>0</v>
      </c>
      <c r="U5">
        <v>0.5</v>
      </c>
    </row>
    <row r="6" spans="1:21" ht="18" x14ac:dyDescent="0.25">
      <c r="A6" s="5">
        <f t="shared" ref="A6:A24" si="0">A5+1</f>
        <v>2</v>
      </c>
      <c r="B6" s="29">
        <v>0.4</v>
      </c>
      <c r="C6" s="29">
        <v>0.7</v>
      </c>
      <c r="D6" s="5" t="s">
        <v>66</v>
      </c>
      <c r="E6" s="4"/>
      <c r="F6" s="23"/>
      <c r="G6" s="1"/>
      <c r="H6" s="1"/>
      <c r="I6" s="4"/>
      <c r="J6" s="4"/>
      <c r="L6" s="2" t="s">
        <v>13</v>
      </c>
      <c r="M6" s="1"/>
      <c r="O6" s="2" t="s">
        <v>13</v>
      </c>
      <c r="P6" s="1"/>
      <c r="Q6" s="4"/>
      <c r="R6" s="4"/>
      <c r="S6">
        <v>1</v>
      </c>
      <c r="T6" s="26">
        <f>T5</f>
        <v>0</v>
      </c>
      <c r="U6">
        <v>1.5</v>
      </c>
    </row>
    <row r="7" spans="1:21" ht="18" x14ac:dyDescent="0.25">
      <c r="A7" s="5">
        <f t="shared" si="0"/>
        <v>3</v>
      </c>
      <c r="B7" s="29">
        <v>0.27</v>
      </c>
      <c r="C7" s="29">
        <v>0.72</v>
      </c>
      <c r="D7" s="5" t="s">
        <v>66</v>
      </c>
      <c r="E7" s="4"/>
      <c r="F7" s="23"/>
      <c r="G7" s="1"/>
      <c r="H7" s="1"/>
      <c r="I7" s="4"/>
      <c r="J7" s="4"/>
      <c r="L7" s="7" t="s">
        <v>12</v>
      </c>
      <c r="M7" s="8"/>
      <c r="O7" s="7" t="s">
        <v>12</v>
      </c>
      <c r="P7" s="8"/>
      <c r="Q7" s="4"/>
      <c r="R7" s="4"/>
      <c r="S7">
        <v>1</v>
      </c>
    </row>
    <row r="8" spans="1:21" ht="18" x14ac:dyDescent="0.25">
      <c r="A8" s="5">
        <f t="shared" si="0"/>
        <v>4</v>
      </c>
      <c r="B8" s="29">
        <v>0.36</v>
      </c>
      <c r="C8" s="29">
        <v>0.74</v>
      </c>
      <c r="D8" s="5" t="s">
        <v>66</v>
      </c>
      <c r="E8" s="4"/>
      <c r="F8" s="23"/>
      <c r="G8" s="1"/>
      <c r="H8" s="1"/>
      <c r="I8" s="4"/>
      <c r="J8" s="4"/>
      <c r="L8" s="7" t="s">
        <v>17</v>
      </c>
      <c r="M8" s="8"/>
      <c r="O8" s="7" t="s">
        <v>17</v>
      </c>
      <c r="P8" s="8"/>
      <c r="Q8" s="4"/>
      <c r="R8" s="4"/>
      <c r="S8">
        <v>1</v>
      </c>
    </row>
    <row r="9" spans="1:21" ht="18" x14ac:dyDescent="0.25">
      <c r="A9" s="5">
        <f t="shared" si="0"/>
        <v>5</v>
      </c>
      <c r="B9" s="29">
        <v>0.38</v>
      </c>
      <c r="C9" s="29">
        <v>0.82</v>
      </c>
      <c r="D9" s="5" t="s">
        <v>66</v>
      </c>
      <c r="E9" s="4"/>
      <c r="F9" s="23"/>
      <c r="G9" s="1"/>
      <c r="H9" s="1"/>
      <c r="I9" s="4"/>
      <c r="J9" s="4"/>
      <c r="L9" s="7" t="s">
        <v>59</v>
      </c>
      <c r="M9" s="8"/>
      <c r="O9" s="7" t="s">
        <v>59</v>
      </c>
      <c r="P9" s="8"/>
      <c r="Q9" s="4"/>
      <c r="R9" s="4"/>
      <c r="S9">
        <v>1</v>
      </c>
    </row>
    <row r="10" spans="1:21" ht="18" x14ac:dyDescent="0.25">
      <c r="A10" s="5">
        <f t="shared" si="0"/>
        <v>6</v>
      </c>
      <c r="B10" s="29">
        <v>0.48</v>
      </c>
      <c r="C10" s="29">
        <v>0.82</v>
      </c>
      <c r="D10" s="5" t="s">
        <v>66</v>
      </c>
      <c r="E10" s="4"/>
      <c r="F10" s="23"/>
      <c r="G10" s="1"/>
      <c r="H10" s="1"/>
      <c r="I10" s="4"/>
      <c r="J10" s="4"/>
      <c r="L10" s="2" t="s">
        <v>20</v>
      </c>
      <c r="M10" s="1"/>
      <c r="O10" s="2" t="s">
        <v>20</v>
      </c>
      <c r="P10" s="1"/>
      <c r="Q10" s="4"/>
      <c r="R10" s="4"/>
      <c r="S10">
        <v>1</v>
      </c>
    </row>
    <row r="11" spans="1:21" ht="18" x14ac:dyDescent="0.25">
      <c r="A11" s="5">
        <f t="shared" si="0"/>
        <v>7</v>
      </c>
      <c r="B11" s="29">
        <v>0.44</v>
      </c>
      <c r="C11" s="29">
        <v>0.84</v>
      </c>
      <c r="D11" s="5" t="s">
        <v>66</v>
      </c>
      <c r="E11" s="4"/>
      <c r="F11" s="23"/>
      <c r="G11" s="1"/>
      <c r="H11" s="1"/>
      <c r="I11" s="4"/>
      <c r="J11" s="4"/>
      <c r="L11" s="2" t="s">
        <v>21</v>
      </c>
      <c r="M11" s="1"/>
      <c r="O11" s="2" t="s">
        <v>21</v>
      </c>
      <c r="P11" s="1"/>
      <c r="Q11" s="4"/>
      <c r="R11" s="4"/>
      <c r="S11">
        <v>1</v>
      </c>
    </row>
    <row r="12" spans="1:21" ht="18" x14ac:dyDescent="0.25">
      <c r="A12" s="5">
        <f t="shared" si="0"/>
        <v>8</v>
      </c>
      <c r="B12" s="29">
        <v>0.38</v>
      </c>
      <c r="C12" s="29">
        <v>0.9</v>
      </c>
      <c r="D12" s="5" t="s">
        <v>66</v>
      </c>
      <c r="E12" s="4"/>
      <c r="F12" s="23"/>
      <c r="G12" s="1"/>
      <c r="H12" s="1"/>
      <c r="I12" s="4"/>
      <c r="J12" s="4"/>
      <c r="L12" s="2" t="s">
        <v>18</v>
      </c>
      <c r="M12" s="1"/>
      <c r="O12" s="2" t="s">
        <v>18</v>
      </c>
      <c r="P12" s="1"/>
      <c r="Q12" s="4"/>
      <c r="R12" s="4"/>
      <c r="S12">
        <v>1</v>
      </c>
    </row>
    <row r="13" spans="1:21" ht="18" x14ac:dyDescent="0.25">
      <c r="A13" s="5">
        <f t="shared" si="0"/>
        <v>9</v>
      </c>
      <c r="B13" s="29">
        <v>0.38</v>
      </c>
      <c r="C13" s="29">
        <v>0.79</v>
      </c>
      <c r="D13" s="5" t="s">
        <v>66</v>
      </c>
      <c r="E13" s="4"/>
      <c r="F13" s="23"/>
      <c r="G13" s="1"/>
      <c r="H13" s="1"/>
      <c r="I13" s="4"/>
      <c r="J13" s="4"/>
      <c r="L13" s="2" t="s">
        <v>46</v>
      </c>
      <c r="M13" s="1"/>
      <c r="Q13" s="4"/>
      <c r="R13" s="4"/>
      <c r="S13">
        <v>1</v>
      </c>
    </row>
    <row r="14" spans="1:21" ht="18" x14ac:dyDescent="0.25">
      <c r="A14" s="5">
        <f t="shared" si="0"/>
        <v>10</v>
      </c>
      <c r="B14" s="29">
        <v>0.46</v>
      </c>
      <c r="C14" s="29">
        <v>1.08</v>
      </c>
      <c r="D14" s="5" t="s">
        <v>66</v>
      </c>
      <c r="E14" s="4"/>
      <c r="F14" s="23"/>
      <c r="G14" s="1"/>
      <c r="H14" s="1"/>
      <c r="I14" s="4"/>
      <c r="J14" s="4"/>
      <c r="L14" s="2" t="s">
        <v>20</v>
      </c>
      <c r="M14" s="1"/>
      <c r="Q14" s="4"/>
      <c r="R14" s="4"/>
      <c r="S14">
        <v>1</v>
      </c>
    </row>
    <row r="15" spans="1:21" ht="18" x14ac:dyDescent="0.25">
      <c r="A15" s="5">
        <f t="shared" si="0"/>
        <v>11</v>
      </c>
      <c r="B15" s="29">
        <v>0.22</v>
      </c>
      <c r="C15" s="29">
        <v>0.81</v>
      </c>
      <c r="D15" s="5" t="s">
        <v>67</v>
      </c>
      <c r="E15" s="4"/>
      <c r="F15" s="23"/>
      <c r="G15" s="1"/>
      <c r="H15" s="1"/>
      <c r="L15" s="2" t="s">
        <v>47</v>
      </c>
      <c r="M15" s="1"/>
      <c r="O15" t="s">
        <v>80</v>
      </c>
    </row>
    <row r="16" spans="1:21" ht="18" x14ac:dyDescent="0.25">
      <c r="A16" s="5">
        <f t="shared" si="0"/>
        <v>12</v>
      </c>
      <c r="B16" s="29">
        <v>0.2</v>
      </c>
      <c r="C16" s="29">
        <v>0.86</v>
      </c>
      <c r="D16" s="5" t="s">
        <v>67</v>
      </c>
      <c r="E16" s="4"/>
      <c r="F16" s="23"/>
      <c r="G16" s="1"/>
      <c r="H16" s="1"/>
      <c r="O16" s="2" t="s">
        <v>52</v>
      </c>
      <c r="P16" s="19"/>
    </row>
    <row r="17" spans="1:17" ht="18" x14ac:dyDescent="0.25">
      <c r="A17" s="5">
        <f t="shared" si="0"/>
        <v>13</v>
      </c>
      <c r="B17" s="29">
        <v>0.18</v>
      </c>
      <c r="C17" s="29">
        <v>0.96</v>
      </c>
      <c r="D17" s="5" t="s">
        <v>67</v>
      </c>
      <c r="E17" s="4"/>
      <c r="F17" s="23"/>
      <c r="G17" s="1"/>
      <c r="H17" s="1"/>
      <c r="O17" s="2" t="s">
        <v>53</v>
      </c>
      <c r="P17" s="19"/>
    </row>
    <row r="18" spans="1:17" ht="18" x14ac:dyDescent="0.25">
      <c r="A18" s="5">
        <f t="shared" si="0"/>
        <v>14</v>
      </c>
      <c r="B18" s="29">
        <v>0.3</v>
      </c>
      <c r="C18" s="29">
        <v>0.98</v>
      </c>
      <c r="D18" s="5" t="s">
        <v>67</v>
      </c>
      <c r="E18" s="4"/>
      <c r="F18" s="23"/>
      <c r="G18" s="1"/>
      <c r="H18" s="1"/>
      <c r="O18" s="2" t="s">
        <v>54</v>
      </c>
      <c r="P18" s="19"/>
    </row>
    <row r="19" spans="1:17" ht="18" x14ac:dyDescent="0.25">
      <c r="A19" s="5">
        <f t="shared" si="0"/>
        <v>15</v>
      </c>
      <c r="B19" s="29">
        <v>0.26</v>
      </c>
      <c r="C19" s="29">
        <v>1</v>
      </c>
      <c r="D19" s="5" t="s">
        <v>67</v>
      </c>
      <c r="E19" s="4"/>
      <c r="F19" s="23"/>
      <c r="G19" s="1"/>
      <c r="H19" s="1"/>
      <c r="O19" s="2" t="s">
        <v>47</v>
      </c>
      <c r="P19" s="19"/>
    </row>
    <row r="20" spans="1:17" ht="18" x14ac:dyDescent="0.25">
      <c r="A20" s="5">
        <f t="shared" si="0"/>
        <v>16</v>
      </c>
      <c r="B20" s="29">
        <v>0.28000000000000003</v>
      </c>
      <c r="C20" s="29">
        <v>1</v>
      </c>
      <c r="D20" s="5" t="s">
        <v>67</v>
      </c>
      <c r="E20" s="4"/>
      <c r="F20" s="23"/>
      <c r="G20" s="1"/>
      <c r="H20" s="1"/>
    </row>
    <row r="21" spans="1:17" ht="18" x14ac:dyDescent="0.25">
      <c r="A21" s="5">
        <f t="shared" si="0"/>
        <v>17</v>
      </c>
      <c r="B21" s="29">
        <v>0.39</v>
      </c>
      <c r="C21" s="29">
        <v>1.2</v>
      </c>
      <c r="D21" s="5" t="s">
        <v>67</v>
      </c>
      <c r="E21" s="4"/>
      <c r="F21" s="23"/>
      <c r="G21" s="1"/>
      <c r="H21" s="1"/>
    </row>
    <row r="22" spans="1:17" ht="18" x14ac:dyDescent="0.25">
      <c r="A22" s="5">
        <f t="shared" si="0"/>
        <v>18</v>
      </c>
      <c r="B22" s="29">
        <v>0.44</v>
      </c>
      <c r="C22" s="29">
        <v>1.1399999999999999</v>
      </c>
      <c r="D22" s="5" t="s">
        <v>67</v>
      </c>
      <c r="E22" s="4"/>
      <c r="F22" s="23"/>
      <c r="G22" s="1"/>
      <c r="H22" s="1"/>
      <c r="O22" s="2" t="s">
        <v>87</v>
      </c>
      <c r="P22" s="19"/>
    </row>
    <row r="23" spans="1:17" ht="18" x14ac:dyDescent="0.25">
      <c r="A23" s="5">
        <f t="shared" si="0"/>
        <v>19</v>
      </c>
      <c r="B23" s="29">
        <v>0.34</v>
      </c>
      <c r="C23" s="29">
        <v>1.1599999999999999</v>
      </c>
      <c r="D23" s="5" t="s">
        <v>67</v>
      </c>
      <c r="E23" s="4"/>
      <c r="F23" s="23"/>
      <c r="G23" s="1"/>
      <c r="H23" s="1"/>
      <c r="O23" s="43" t="s">
        <v>88</v>
      </c>
      <c r="P23" s="19"/>
      <c r="Q23" s="44" t="s">
        <v>89</v>
      </c>
    </row>
    <row r="24" spans="1:17" ht="18" x14ac:dyDescent="0.25">
      <c r="A24" s="5">
        <f t="shared" si="0"/>
        <v>20</v>
      </c>
      <c r="B24" s="29">
        <v>0.25</v>
      </c>
      <c r="C24" s="29">
        <v>0.88</v>
      </c>
      <c r="D24" s="5" t="s">
        <v>67</v>
      </c>
      <c r="E24" s="4"/>
      <c r="F24" s="23"/>
      <c r="G24" s="1"/>
      <c r="H24" s="1"/>
      <c r="O24" s="2" t="s">
        <v>90</v>
      </c>
      <c r="P24" s="19"/>
      <c r="Q24" s="44" t="s">
        <v>91</v>
      </c>
    </row>
    <row r="26" spans="1:17" ht="18" x14ac:dyDescent="0.25">
      <c r="G26" s="2" t="s">
        <v>4</v>
      </c>
      <c r="H26" s="6">
        <v>-22</v>
      </c>
    </row>
    <row r="27" spans="1:17" ht="18" x14ac:dyDescent="0.25">
      <c r="K27" s="7" t="s">
        <v>92</v>
      </c>
      <c r="L27" s="32">
        <f>P24</f>
        <v>0</v>
      </c>
    </row>
    <row r="28" spans="1:17" ht="15.75" x14ac:dyDescent="0.25">
      <c r="K28" s="9" t="s">
        <v>82</v>
      </c>
      <c r="L28" s="9"/>
      <c r="M28" s="9"/>
    </row>
    <row r="29" spans="1:17" ht="15.75" x14ac:dyDescent="0.25">
      <c r="K29" s="33" t="s">
        <v>81</v>
      </c>
      <c r="L29" s="33"/>
      <c r="M29" s="33"/>
    </row>
    <row r="30" spans="1:17" ht="18" x14ac:dyDescent="0.25">
      <c r="K30" s="2" t="s">
        <v>69</v>
      </c>
      <c r="L30" s="2" t="s">
        <v>71</v>
      </c>
      <c r="M30" s="2" t="s">
        <v>72</v>
      </c>
      <c r="N30" s="2" t="s">
        <v>73</v>
      </c>
    </row>
    <row r="31" spans="1:17" ht="15.75" x14ac:dyDescent="0.25">
      <c r="K31" s="34"/>
      <c r="L31" s="35"/>
      <c r="M31" s="35"/>
      <c r="N31" s="35"/>
    </row>
    <row r="32" spans="1:17" ht="15.75" x14ac:dyDescent="0.25">
      <c r="K32" s="34"/>
      <c r="L32" s="35"/>
      <c r="M32" s="35"/>
      <c r="N32" s="35"/>
    </row>
    <row r="33" spans="11:15" ht="15.75" x14ac:dyDescent="0.25">
      <c r="K33" s="34"/>
      <c r="L33" s="35"/>
      <c r="M33" s="35"/>
      <c r="N33" s="35"/>
    </row>
    <row r="34" spans="11:15" ht="15.75" x14ac:dyDescent="0.25">
      <c r="K34" s="34"/>
      <c r="L34" s="35"/>
      <c r="M34" s="35"/>
      <c r="N34" s="35"/>
    </row>
    <row r="35" spans="11:15" ht="15.75" x14ac:dyDescent="0.25">
      <c r="K35" s="34"/>
      <c r="L35" s="35"/>
      <c r="M35" s="35"/>
      <c r="N35" s="35"/>
    </row>
    <row r="36" spans="11:15" ht="15.75" x14ac:dyDescent="0.25">
      <c r="K36" s="34"/>
      <c r="L36" s="35"/>
      <c r="M36" s="35"/>
      <c r="N36" s="35"/>
    </row>
    <row r="37" spans="11:15" ht="15.75" x14ac:dyDescent="0.25">
      <c r="K37" s="34"/>
      <c r="L37" s="35"/>
      <c r="M37" s="35"/>
      <c r="N37" s="35"/>
    </row>
    <row r="38" spans="11:15" ht="15.75" x14ac:dyDescent="0.25">
      <c r="K38" s="34"/>
      <c r="L38" s="35"/>
      <c r="M38" s="35"/>
      <c r="N38" s="35"/>
    </row>
    <row r="39" spans="11:15" ht="15.75" x14ac:dyDescent="0.25">
      <c r="K39" s="34"/>
      <c r="L39" s="35"/>
      <c r="M39" s="35"/>
      <c r="N39" s="35"/>
    </row>
    <row r="40" spans="11:15" ht="15.75" x14ac:dyDescent="0.25">
      <c r="K40" s="34"/>
      <c r="L40" s="35"/>
      <c r="M40" s="35"/>
      <c r="N40" s="35"/>
    </row>
    <row r="42" spans="11:15" ht="18" x14ac:dyDescent="0.25">
      <c r="K42" s="5" t="s">
        <v>25</v>
      </c>
      <c r="L42" s="5"/>
      <c r="M42" s="3" t="s">
        <v>24</v>
      </c>
    </row>
    <row r="43" spans="11:15" ht="18" x14ac:dyDescent="0.25">
      <c r="M43" s="6" t="s">
        <v>66</v>
      </c>
      <c r="N43" s="6" t="s">
        <v>67</v>
      </c>
    </row>
    <row r="44" spans="11:15" ht="18" x14ac:dyDescent="0.25">
      <c r="K44" s="2" t="s">
        <v>74</v>
      </c>
      <c r="L44" s="6" t="s">
        <v>66</v>
      </c>
      <c r="M44" s="10" t="s">
        <v>76</v>
      </c>
      <c r="N44" s="10" t="s">
        <v>77</v>
      </c>
    </row>
    <row r="45" spans="11:15" ht="18" x14ac:dyDescent="0.25">
      <c r="L45" s="6" t="s">
        <v>67</v>
      </c>
      <c r="M45" s="10" t="s">
        <v>78</v>
      </c>
      <c r="N45" s="10" t="s">
        <v>26</v>
      </c>
    </row>
    <row r="47" spans="11:15" ht="18" x14ac:dyDescent="0.25">
      <c r="K47" s="5" t="s">
        <v>25</v>
      </c>
      <c r="L47" s="5"/>
      <c r="M47" s="3" t="s">
        <v>24</v>
      </c>
    </row>
    <row r="48" spans="11:15" ht="18" x14ac:dyDescent="0.25">
      <c r="M48" s="6" t="s">
        <v>66</v>
      </c>
      <c r="N48" s="6" t="s">
        <v>67</v>
      </c>
      <c r="O48" s="36" t="s">
        <v>79</v>
      </c>
    </row>
    <row r="49" spans="11:15" ht="18" x14ac:dyDescent="0.25">
      <c r="K49" s="2" t="s">
        <v>74</v>
      </c>
      <c r="L49" s="6" t="s">
        <v>66</v>
      </c>
      <c r="M49" s="4">
        <f>SUM(K31:K40)</f>
        <v>0</v>
      </c>
      <c r="N49" s="4">
        <f>O49-M49</f>
        <v>0</v>
      </c>
      <c r="O49" s="37">
        <f>SUM(K31:L40)</f>
        <v>0</v>
      </c>
    </row>
    <row r="50" spans="11:15" ht="18" x14ac:dyDescent="0.25">
      <c r="L50" s="6" t="s">
        <v>67</v>
      </c>
      <c r="M50" s="10">
        <f>O50-N50</f>
        <v>0</v>
      </c>
      <c r="N50" s="4">
        <f>SUM(N31:N40)</f>
        <v>0</v>
      </c>
      <c r="O50" s="37">
        <f>SUM(M31:N40)</f>
        <v>0</v>
      </c>
    </row>
    <row r="51" spans="11:15" ht="15.75" x14ac:dyDescent="0.25">
      <c r="O51" s="38">
        <f>SUM(O49:O50)</f>
        <v>0</v>
      </c>
    </row>
    <row r="53" spans="11:15" ht="18" x14ac:dyDescent="0.25">
      <c r="K53" s="5" t="s">
        <v>25</v>
      </c>
      <c r="L53" s="5"/>
      <c r="M53" s="3" t="s">
        <v>24</v>
      </c>
    </row>
    <row r="54" spans="11:15" ht="18" x14ac:dyDescent="0.25">
      <c r="M54" s="6" t="s">
        <v>66</v>
      </c>
      <c r="N54" s="6" t="s">
        <v>67</v>
      </c>
    </row>
    <row r="55" spans="11:15" ht="18" x14ac:dyDescent="0.25">
      <c r="K55" s="2" t="s">
        <v>74</v>
      </c>
      <c r="L55" s="6" t="s">
        <v>66</v>
      </c>
      <c r="M55" s="39" t="e">
        <f>M49/O49</f>
        <v>#DIV/0!</v>
      </c>
      <c r="N55" s="39" t="e">
        <f>1-M55</f>
        <v>#DIV/0!</v>
      </c>
    </row>
    <row r="56" spans="11:15" ht="18" x14ac:dyDescent="0.25">
      <c r="L56" s="6" t="s">
        <v>67</v>
      </c>
      <c r="M56" s="39" t="e">
        <f>1-N56</f>
        <v>#DIV/0!</v>
      </c>
      <c r="N56" s="39" t="e">
        <f>N50/O50</f>
        <v>#DIV/0!</v>
      </c>
    </row>
    <row r="57" spans="11:15" ht="15.75" x14ac:dyDescent="0.25">
      <c r="O57" s="4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2541" r:id="rId4">
          <objectPr defaultSize="0" autoPict="0" r:id="rId5">
            <anchor moveWithCells="1">
              <from>
                <xdr:col>15</xdr:col>
                <xdr:colOff>133350</xdr:colOff>
                <xdr:row>24</xdr:row>
                <xdr:rowOff>171450</xdr:rowOff>
              </from>
              <to>
                <xdr:col>16</xdr:col>
                <xdr:colOff>590550</xdr:colOff>
                <xdr:row>27</xdr:row>
                <xdr:rowOff>200025</xdr:rowOff>
              </to>
            </anchor>
          </objectPr>
        </oleObject>
      </mc:Choice>
      <mc:Fallback>
        <oleObject progId="Equation.DSMT4" shapeId="225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C1" zoomScale="75" workbookViewId="0">
      <selection activeCell="I9" sqref="I9"/>
    </sheetView>
  </sheetViews>
  <sheetFormatPr baseColWidth="10" defaultRowHeight="15" x14ac:dyDescent="0.2"/>
  <cols>
    <col min="2" max="2" width="14" customWidth="1"/>
    <col min="3" max="3" width="14.6640625" customWidth="1"/>
    <col min="7" max="7" width="12.21875" bestFit="1" customWidth="1"/>
    <col min="11" max="11" width="15.21875" customWidth="1"/>
    <col min="16" max="16" width="11.21875" customWidth="1"/>
    <col min="21" max="21" width="13.5546875" customWidth="1"/>
    <col min="22" max="22" width="13.6640625" customWidth="1"/>
    <col min="24" max="24" width="14.5546875" customWidth="1"/>
  </cols>
  <sheetData>
    <row r="1" spans="1:23" ht="18" x14ac:dyDescent="0.25">
      <c r="A1" s="2" t="s">
        <v>48</v>
      </c>
      <c r="B1" s="6">
        <v>2</v>
      </c>
    </row>
    <row r="2" spans="1:23" ht="18" x14ac:dyDescent="0.25">
      <c r="A2" s="3" t="s">
        <v>19</v>
      </c>
      <c r="B2" s="6">
        <v>2</v>
      </c>
    </row>
    <row r="3" spans="1:23" ht="18" x14ac:dyDescent="0.25">
      <c r="A3" s="3" t="s">
        <v>16</v>
      </c>
      <c r="B3" s="6">
        <v>10</v>
      </c>
    </row>
    <row r="4" spans="1:23" ht="18" x14ac:dyDescent="0.25">
      <c r="A4" s="2" t="s">
        <v>34</v>
      </c>
      <c r="B4" s="6">
        <f>B3</f>
        <v>10</v>
      </c>
    </row>
    <row r="5" spans="1:23" ht="18" x14ac:dyDescent="0.25">
      <c r="A5" s="2" t="s">
        <v>35</v>
      </c>
      <c r="B5" s="6">
        <f>B3</f>
        <v>10</v>
      </c>
      <c r="L5" s="2" t="s">
        <v>68</v>
      </c>
      <c r="M5" s="2" t="s">
        <v>70</v>
      </c>
      <c r="N5" s="3" t="s">
        <v>15</v>
      </c>
      <c r="O5" s="5" t="s">
        <v>9</v>
      </c>
      <c r="P5" s="5"/>
      <c r="R5" s="3" t="s">
        <v>22</v>
      </c>
      <c r="T5" s="2" t="s">
        <v>70</v>
      </c>
      <c r="U5" s="2" t="s">
        <v>68</v>
      </c>
    </row>
    <row r="6" spans="1:23" ht="18" x14ac:dyDescent="0.25">
      <c r="A6" s="3" t="s">
        <v>1</v>
      </c>
      <c r="B6" s="1">
        <f>AVERAGE(B9:B28)</f>
        <v>0.33749999999999997</v>
      </c>
      <c r="C6" s="1">
        <f>AVERAGE(C9:C28)</f>
        <v>0.90199999999999991</v>
      </c>
      <c r="K6" s="3" t="s">
        <v>1</v>
      </c>
      <c r="L6" s="1"/>
      <c r="M6" s="1"/>
      <c r="N6" s="1"/>
      <c r="O6" s="3" t="s">
        <v>10</v>
      </c>
      <c r="P6" s="1"/>
      <c r="R6" s="1"/>
      <c r="S6" s="3" t="s">
        <v>1</v>
      </c>
      <c r="T6" s="1"/>
      <c r="U6" s="1"/>
    </row>
    <row r="7" spans="1:23" ht="18" x14ac:dyDescent="0.25">
      <c r="A7" s="3" t="s">
        <v>2</v>
      </c>
      <c r="B7" s="1">
        <f>STDEVP(B9:B28)</f>
        <v>8.6421930087218393E-2</v>
      </c>
      <c r="C7" s="1">
        <f>STDEVP(C9:C28)</f>
        <v>0.15519664944836897</v>
      </c>
      <c r="E7" s="4" t="e">
        <f>AVERAGE(E9:E28)</f>
        <v>#DIV/0!</v>
      </c>
      <c r="F7" s="4" t="e">
        <f>AVERAGE(F9:F28)</f>
        <v>#DIV/0!</v>
      </c>
      <c r="K7" s="3" t="s">
        <v>2</v>
      </c>
      <c r="L7" s="1"/>
      <c r="M7" s="1"/>
      <c r="O7" s="3" t="s">
        <v>11</v>
      </c>
      <c r="P7" s="1"/>
      <c r="R7" s="1"/>
      <c r="S7" s="3" t="s">
        <v>2</v>
      </c>
      <c r="T7" s="1"/>
      <c r="U7" s="1"/>
    </row>
    <row r="8" spans="1:23" ht="18" x14ac:dyDescent="0.25">
      <c r="A8" s="3" t="s">
        <v>0</v>
      </c>
      <c r="B8" s="2" t="s">
        <v>50</v>
      </c>
      <c r="C8" s="2" t="s">
        <v>49</v>
      </c>
      <c r="D8" s="2" t="s">
        <v>3</v>
      </c>
      <c r="E8" s="2" t="s">
        <v>5</v>
      </c>
      <c r="F8" s="2" t="s">
        <v>6</v>
      </c>
      <c r="I8" s="2" t="s">
        <v>7</v>
      </c>
      <c r="J8" s="2" t="s">
        <v>8</v>
      </c>
      <c r="K8" s="2" t="s">
        <v>68</v>
      </c>
      <c r="L8" s="2" t="s">
        <v>70</v>
      </c>
      <c r="S8" s="2" t="s">
        <v>68</v>
      </c>
      <c r="T8" s="2" t="s">
        <v>70</v>
      </c>
    </row>
    <row r="9" spans="1:23" ht="18" x14ac:dyDescent="0.25">
      <c r="A9" s="5">
        <v>1</v>
      </c>
      <c r="B9" s="29">
        <v>0.34</v>
      </c>
      <c r="C9" s="29">
        <v>0.64</v>
      </c>
      <c r="D9" s="9" t="s">
        <v>66</v>
      </c>
      <c r="E9" s="17"/>
      <c r="F9" s="18"/>
      <c r="G9" s="3" t="s">
        <v>28</v>
      </c>
      <c r="H9" s="3" t="s">
        <v>30</v>
      </c>
      <c r="I9" s="1"/>
      <c r="J9" s="1"/>
      <c r="K9" s="4"/>
      <c r="L9" s="4"/>
      <c r="N9" s="2" t="s">
        <v>14</v>
      </c>
      <c r="O9" s="1"/>
      <c r="Q9" s="2" t="s">
        <v>14</v>
      </c>
      <c r="R9" s="1"/>
      <c r="S9" s="4"/>
      <c r="T9" s="4"/>
      <c r="V9" s="26">
        <f>N32</f>
        <v>0</v>
      </c>
      <c r="W9">
        <v>0.5</v>
      </c>
    </row>
    <row r="10" spans="1:23" ht="18" x14ac:dyDescent="0.25">
      <c r="A10" s="5">
        <f t="shared" ref="A10:A28" si="0">A9+1</f>
        <v>2</v>
      </c>
      <c r="B10" s="29">
        <v>0.4</v>
      </c>
      <c r="C10" s="29">
        <v>0.7</v>
      </c>
      <c r="D10" s="9" t="s">
        <v>66</v>
      </c>
      <c r="E10" s="18"/>
      <c r="F10" s="18"/>
      <c r="G10" s="4"/>
      <c r="H10" s="4"/>
      <c r="I10" s="1"/>
      <c r="J10" s="1"/>
      <c r="K10" s="4"/>
      <c r="L10" s="4"/>
      <c r="N10" s="2" t="s">
        <v>13</v>
      </c>
      <c r="O10" s="1"/>
      <c r="Q10" s="2" t="s">
        <v>13</v>
      </c>
      <c r="R10" s="1"/>
      <c r="S10" s="4"/>
      <c r="T10" s="4"/>
      <c r="V10" s="26">
        <f>V9</f>
        <v>0</v>
      </c>
      <c r="W10">
        <v>1.5</v>
      </c>
    </row>
    <row r="11" spans="1:23" ht="18" x14ac:dyDescent="0.25">
      <c r="A11" s="5">
        <f t="shared" si="0"/>
        <v>3</v>
      </c>
      <c r="B11" s="29">
        <v>0.27</v>
      </c>
      <c r="C11" s="29">
        <v>0.72</v>
      </c>
      <c r="D11" s="9" t="s">
        <v>66</v>
      </c>
      <c r="E11" s="18"/>
      <c r="F11" s="18"/>
      <c r="G11" s="2" t="s">
        <v>29</v>
      </c>
      <c r="H11" s="2" t="s">
        <v>33</v>
      </c>
      <c r="I11" s="1"/>
      <c r="J11" s="1"/>
      <c r="K11" s="4"/>
      <c r="L11" s="4"/>
      <c r="N11" s="7" t="s">
        <v>12</v>
      </c>
      <c r="O11" s="8"/>
      <c r="Q11" s="7" t="s">
        <v>12</v>
      </c>
      <c r="R11" s="8"/>
      <c r="S11" s="4"/>
      <c r="T11" s="4"/>
    </row>
    <row r="12" spans="1:23" ht="18" x14ac:dyDescent="0.25">
      <c r="A12" s="5">
        <f t="shared" si="0"/>
        <v>4</v>
      </c>
      <c r="B12" s="29">
        <v>0.36</v>
      </c>
      <c r="C12" s="29">
        <v>0.74</v>
      </c>
      <c r="D12" s="9" t="s">
        <v>66</v>
      </c>
      <c r="E12" s="18"/>
      <c r="F12" s="18"/>
      <c r="G12" s="4"/>
      <c r="H12" s="4"/>
      <c r="I12" s="1"/>
      <c r="J12" s="1"/>
      <c r="K12" s="4"/>
      <c r="L12" s="4"/>
      <c r="N12" s="7" t="s">
        <v>17</v>
      </c>
      <c r="O12" s="8"/>
      <c r="Q12" s="7" t="s">
        <v>17</v>
      </c>
      <c r="R12" s="8"/>
      <c r="S12" s="4"/>
      <c r="T12" s="4"/>
    </row>
    <row r="13" spans="1:23" ht="18" x14ac:dyDescent="0.25">
      <c r="A13" s="5">
        <f t="shared" si="0"/>
        <v>5</v>
      </c>
      <c r="B13" s="29">
        <v>0.38</v>
      </c>
      <c r="C13" s="29">
        <v>0.82</v>
      </c>
      <c r="D13" s="9" t="s">
        <v>66</v>
      </c>
      <c r="E13" s="18"/>
      <c r="F13" s="18"/>
      <c r="I13" s="1"/>
      <c r="J13" s="1"/>
      <c r="K13" s="4"/>
      <c r="L13" s="4"/>
      <c r="N13" s="7" t="s">
        <v>59</v>
      </c>
      <c r="O13" s="8"/>
      <c r="Q13" s="2" t="s">
        <v>20</v>
      </c>
      <c r="R13" s="1"/>
      <c r="S13" s="4"/>
      <c r="T13" s="4"/>
    </row>
    <row r="14" spans="1:23" ht="18" x14ac:dyDescent="0.25">
      <c r="A14" s="5">
        <f t="shared" si="0"/>
        <v>6</v>
      </c>
      <c r="B14" s="29">
        <v>0.48</v>
      </c>
      <c r="C14" s="29">
        <v>0.82</v>
      </c>
      <c r="D14" s="9" t="s">
        <v>66</v>
      </c>
      <c r="E14" s="18"/>
      <c r="F14" s="18"/>
      <c r="I14" s="1"/>
      <c r="J14" s="1"/>
      <c r="K14" s="4"/>
      <c r="L14" s="4"/>
      <c r="N14" s="7" t="s">
        <v>58</v>
      </c>
      <c r="O14" s="8"/>
      <c r="Q14" s="2" t="s">
        <v>21</v>
      </c>
      <c r="R14" s="1"/>
      <c r="S14" s="4"/>
      <c r="T14" s="4"/>
    </row>
    <row r="15" spans="1:23" ht="18" x14ac:dyDescent="0.25">
      <c r="A15" s="5">
        <f t="shared" si="0"/>
        <v>7</v>
      </c>
      <c r="B15" s="29">
        <v>0.44</v>
      </c>
      <c r="C15" s="29">
        <v>0.84</v>
      </c>
      <c r="D15" s="9" t="s">
        <v>66</v>
      </c>
      <c r="E15" s="18"/>
      <c r="F15" s="18"/>
      <c r="I15" s="1"/>
      <c r="J15" s="1"/>
      <c r="K15" s="4"/>
      <c r="L15" s="4"/>
      <c r="N15" s="2" t="s">
        <v>20</v>
      </c>
      <c r="O15" s="1"/>
      <c r="Q15" s="2" t="s">
        <v>18</v>
      </c>
      <c r="R15" s="1"/>
      <c r="S15" s="4"/>
      <c r="T15" s="4"/>
    </row>
    <row r="16" spans="1:23" ht="18" x14ac:dyDescent="0.25">
      <c r="A16" s="5">
        <f t="shared" si="0"/>
        <v>8</v>
      </c>
      <c r="B16" s="29">
        <v>0.38</v>
      </c>
      <c r="C16" s="29">
        <v>0.9</v>
      </c>
      <c r="D16" s="9" t="s">
        <v>66</v>
      </c>
      <c r="E16" s="18"/>
      <c r="F16" s="18"/>
      <c r="I16" s="1"/>
      <c r="J16" s="1"/>
      <c r="K16" s="4"/>
      <c r="L16" s="4"/>
      <c r="N16" s="2" t="s">
        <v>21</v>
      </c>
      <c r="O16" s="1"/>
      <c r="S16" s="4"/>
      <c r="T16" s="4"/>
    </row>
    <row r="17" spans="1:20" ht="18" x14ac:dyDescent="0.25">
      <c r="A17" s="5">
        <f t="shared" si="0"/>
        <v>9</v>
      </c>
      <c r="B17" s="29">
        <v>0.38</v>
      </c>
      <c r="C17" s="29">
        <v>0.79</v>
      </c>
      <c r="D17" s="9" t="s">
        <v>66</v>
      </c>
      <c r="E17" s="18"/>
      <c r="F17" s="18"/>
      <c r="I17" s="1"/>
      <c r="J17" s="1"/>
      <c r="K17" s="4"/>
      <c r="L17" s="4"/>
      <c r="N17" s="2" t="s">
        <v>18</v>
      </c>
      <c r="O17" s="1"/>
      <c r="S17" s="4"/>
      <c r="T17" s="4"/>
    </row>
    <row r="18" spans="1:20" ht="18" x14ac:dyDescent="0.25">
      <c r="A18" s="5">
        <f t="shared" si="0"/>
        <v>10</v>
      </c>
      <c r="B18" s="29">
        <v>0.46</v>
      </c>
      <c r="C18" s="29">
        <v>1.08</v>
      </c>
      <c r="D18" s="9" t="s">
        <v>66</v>
      </c>
      <c r="E18" s="18"/>
      <c r="F18" s="18"/>
      <c r="I18" s="1"/>
      <c r="J18" s="1"/>
      <c r="K18" s="4"/>
      <c r="L18" s="4"/>
      <c r="S18" s="4"/>
      <c r="T18" s="4"/>
    </row>
    <row r="19" spans="1:20" ht="18" x14ac:dyDescent="0.25">
      <c r="A19" s="5">
        <f t="shared" si="0"/>
        <v>11</v>
      </c>
      <c r="B19" s="29">
        <v>0.22</v>
      </c>
      <c r="C19" s="29">
        <v>0.81</v>
      </c>
      <c r="D19" s="9" t="s">
        <v>67</v>
      </c>
      <c r="E19" s="18"/>
      <c r="F19" s="18"/>
      <c r="G19" s="3" t="s">
        <v>31</v>
      </c>
      <c r="H19" s="3" t="s">
        <v>32</v>
      </c>
      <c r="I19" s="1"/>
      <c r="J19" s="1"/>
      <c r="N19" s="2" t="s">
        <v>46</v>
      </c>
      <c r="O19" s="1"/>
    </row>
    <row r="20" spans="1:20" ht="18" x14ac:dyDescent="0.25">
      <c r="A20" s="5">
        <f t="shared" si="0"/>
        <v>12</v>
      </c>
      <c r="B20" s="29">
        <v>0.2</v>
      </c>
      <c r="C20" s="29">
        <v>0.86</v>
      </c>
      <c r="D20" s="9" t="s">
        <v>67</v>
      </c>
      <c r="E20" s="18"/>
      <c r="F20" s="18"/>
      <c r="G20" s="4"/>
      <c r="H20" s="4"/>
      <c r="I20" s="1"/>
      <c r="J20" s="1"/>
      <c r="N20" s="2" t="s">
        <v>20</v>
      </c>
      <c r="O20" s="1"/>
      <c r="Q20" t="s">
        <v>56</v>
      </c>
    </row>
    <row r="21" spans="1:20" ht="18" x14ac:dyDescent="0.25">
      <c r="A21" s="5">
        <f t="shared" si="0"/>
        <v>13</v>
      </c>
      <c r="B21" s="29">
        <v>0.18</v>
      </c>
      <c r="C21" s="29">
        <v>0.96</v>
      </c>
      <c r="D21" s="9" t="s">
        <v>67</v>
      </c>
      <c r="E21" s="18"/>
      <c r="F21" s="18"/>
      <c r="G21" s="2" t="s">
        <v>29</v>
      </c>
      <c r="H21" s="2" t="s">
        <v>33</v>
      </c>
      <c r="I21" s="1"/>
      <c r="J21" s="1"/>
      <c r="K21" t="s">
        <v>57</v>
      </c>
      <c r="N21" s="2" t="s">
        <v>47</v>
      </c>
      <c r="O21" s="1"/>
      <c r="Q21" t="s">
        <v>51</v>
      </c>
    </row>
    <row r="22" spans="1:20" ht="18" x14ac:dyDescent="0.25">
      <c r="A22" s="5">
        <f t="shared" si="0"/>
        <v>14</v>
      </c>
      <c r="B22" s="29">
        <v>0.3</v>
      </c>
      <c r="C22" s="29">
        <v>0.98</v>
      </c>
      <c r="D22" s="9" t="s">
        <v>67</v>
      </c>
      <c r="E22" s="18"/>
      <c r="F22" s="18"/>
      <c r="G22" s="4"/>
      <c r="H22" s="4"/>
      <c r="I22" s="1"/>
      <c r="J22" s="1"/>
      <c r="K22" t="s">
        <v>51</v>
      </c>
      <c r="Q22" s="2" t="s">
        <v>52</v>
      </c>
      <c r="R22" s="19"/>
    </row>
    <row r="23" spans="1:20" ht="18" x14ac:dyDescent="0.25">
      <c r="A23" s="5">
        <f t="shared" si="0"/>
        <v>15</v>
      </c>
      <c r="B23" s="29">
        <v>0.26</v>
      </c>
      <c r="C23" s="29">
        <v>1</v>
      </c>
      <c r="D23" s="9" t="s">
        <v>67</v>
      </c>
      <c r="E23" s="18"/>
      <c r="F23" s="18"/>
      <c r="I23" s="1"/>
      <c r="J23" s="1"/>
      <c r="K23" s="2" t="s">
        <v>52</v>
      </c>
      <c r="L23" s="19"/>
      <c r="Q23" s="2" t="s">
        <v>53</v>
      </c>
      <c r="R23" s="19"/>
    </row>
    <row r="24" spans="1:20" ht="18" x14ac:dyDescent="0.25">
      <c r="A24" s="5">
        <f t="shared" si="0"/>
        <v>16</v>
      </c>
      <c r="B24" s="29">
        <v>0.28000000000000003</v>
      </c>
      <c r="C24" s="29">
        <v>1</v>
      </c>
      <c r="D24" s="9" t="s">
        <v>67</v>
      </c>
      <c r="E24" s="18"/>
      <c r="F24" s="18"/>
      <c r="I24" s="1"/>
      <c r="J24" s="1"/>
      <c r="K24" s="2" t="s">
        <v>53</v>
      </c>
      <c r="L24" s="19"/>
      <c r="Q24" s="2" t="s">
        <v>54</v>
      </c>
      <c r="R24" s="19"/>
    </row>
    <row r="25" spans="1:20" ht="18" x14ac:dyDescent="0.25">
      <c r="A25" s="5">
        <f t="shared" si="0"/>
        <v>17</v>
      </c>
      <c r="B25" s="29">
        <v>0.39</v>
      </c>
      <c r="C25" s="29">
        <v>1.2</v>
      </c>
      <c r="D25" s="9" t="s">
        <v>67</v>
      </c>
      <c r="E25" s="18"/>
      <c r="F25" s="18"/>
      <c r="I25" s="1"/>
      <c r="J25" s="1"/>
      <c r="K25" s="2" t="s">
        <v>54</v>
      </c>
      <c r="L25" s="19"/>
      <c r="Q25" s="2" t="s">
        <v>47</v>
      </c>
      <c r="R25" s="19"/>
    </row>
    <row r="26" spans="1:20" ht="18" x14ac:dyDescent="0.25">
      <c r="A26" s="5">
        <f t="shared" si="0"/>
        <v>18</v>
      </c>
      <c r="B26" s="29">
        <v>0.44</v>
      </c>
      <c r="C26" s="29">
        <v>1.1399999999999999</v>
      </c>
      <c r="D26" s="9" t="s">
        <v>67</v>
      </c>
      <c r="E26" s="18"/>
      <c r="F26" s="18"/>
      <c r="I26" s="1"/>
      <c r="J26" s="1"/>
      <c r="K26" s="2" t="s">
        <v>47</v>
      </c>
      <c r="L26" s="19"/>
    </row>
    <row r="27" spans="1:20" ht="18" x14ac:dyDescent="0.25">
      <c r="A27" s="5">
        <f t="shared" si="0"/>
        <v>19</v>
      </c>
      <c r="B27" s="29">
        <v>0.34</v>
      </c>
      <c r="C27" s="29">
        <v>1.1599999999999999</v>
      </c>
      <c r="D27" s="9" t="s">
        <v>67</v>
      </c>
      <c r="E27" s="18"/>
      <c r="F27" s="18"/>
      <c r="I27" s="1"/>
      <c r="J27" s="1"/>
      <c r="K27" s="2" t="s">
        <v>60</v>
      </c>
      <c r="L27" s="22"/>
    </row>
    <row r="28" spans="1:20" ht="18" x14ac:dyDescent="0.25">
      <c r="A28" s="5">
        <f t="shared" si="0"/>
        <v>20</v>
      </c>
      <c r="B28" s="29">
        <v>0.25</v>
      </c>
      <c r="C28" s="29">
        <v>0.88</v>
      </c>
      <c r="D28" s="9" t="s">
        <v>67</v>
      </c>
      <c r="E28" s="18"/>
      <c r="F28" s="18"/>
      <c r="I28" s="1"/>
      <c r="J28" s="1"/>
      <c r="K28" s="2" t="s">
        <v>61</v>
      </c>
      <c r="L28" s="22"/>
      <c r="Q28" s="2" t="s">
        <v>87</v>
      </c>
      <c r="R28" s="19"/>
    </row>
    <row r="29" spans="1:20" ht="18" x14ac:dyDescent="0.25">
      <c r="D29" t="s">
        <v>55</v>
      </c>
      <c r="E29" s="20"/>
      <c r="F29" s="20"/>
      <c r="H29" t="s">
        <v>55</v>
      </c>
      <c r="I29" s="20"/>
      <c r="J29" s="20"/>
      <c r="Q29" s="43" t="s">
        <v>88</v>
      </c>
      <c r="R29" s="19"/>
      <c r="S29" s="44" t="s">
        <v>89</v>
      </c>
    </row>
    <row r="30" spans="1:20" ht="18" x14ac:dyDescent="0.25">
      <c r="E30" s="20"/>
      <c r="F30" s="20"/>
      <c r="I30" s="20"/>
      <c r="J30" s="20"/>
      <c r="Q30" s="2" t="s">
        <v>90</v>
      </c>
      <c r="R30" s="19"/>
      <c r="S30" s="44" t="s">
        <v>91</v>
      </c>
    </row>
    <row r="32" spans="1:20" ht="18" x14ac:dyDescent="0.25">
      <c r="J32" s="2" t="s">
        <v>4</v>
      </c>
      <c r="K32" s="14"/>
      <c r="M32" s="7" t="s">
        <v>23</v>
      </c>
      <c r="N32" s="1">
        <f>R30</f>
        <v>0</v>
      </c>
    </row>
    <row r="33" spans="6:16" ht="15.75" x14ac:dyDescent="0.25">
      <c r="M33" s="9" t="s">
        <v>82</v>
      </c>
      <c r="N33" s="9"/>
      <c r="O33" s="9"/>
    </row>
    <row r="34" spans="6:16" ht="18" x14ac:dyDescent="0.25">
      <c r="J34" s="3" t="s">
        <v>27</v>
      </c>
      <c r="M34" s="33" t="s">
        <v>81</v>
      </c>
      <c r="N34" s="33"/>
      <c r="O34" s="33"/>
    </row>
    <row r="35" spans="6:16" ht="18" x14ac:dyDescent="0.25">
      <c r="J35" s="4"/>
      <c r="K35" s="4"/>
      <c r="M35" s="2" t="s">
        <v>69</v>
      </c>
      <c r="N35" s="2" t="s">
        <v>71</v>
      </c>
      <c r="O35" s="2" t="s">
        <v>72</v>
      </c>
      <c r="P35" s="2" t="s">
        <v>73</v>
      </c>
    </row>
    <row r="36" spans="6:16" ht="15.75" x14ac:dyDescent="0.25">
      <c r="J36" s="4"/>
      <c r="K36" s="4"/>
      <c r="M36" s="34"/>
      <c r="N36" s="35"/>
      <c r="O36" s="35"/>
      <c r="P36" s="35"/>
    </row>
    <row r="37" spans="6:16" ht="15.75" x14ac:dyDescent="0.25">
      <c r="M37" s="34"/>
      <c r="N37" s="35"/>
      <c r="O37" s="35"/>
      <c r="P37" s="35"/>
    </row>
    <row r="38" spans="6:16" ht="18" x14ac:dyDescent="0.25">
      <c r="J38" s="2" t="s">
        <v>36</v>
      </c>
      <c r="M38" s="34"/>
      <c r="N38" s="35"/>
      <c r="O38" s="35"/>
      <c r="P38" s="35"/>
    </row>
    <row r="39" spans="6:16" ht="15.75" x14ac:dyDescent="0.25">
      <c r="J39" s="4"/>
      <c r="K39" s="4"/>
      <c r="M39" s="34"/>
      <c r="N39" s="35"/>
      <c r="O39" s="35"/>
      <c r="P39" s="35"/>
    </row>
    <row r="40" spans="6:16" ht="15.75" x14ac:dyDescent="0.25">
      <c r="J40" s="4"/>
      <c r="K40" s="4"/>
      <c r="M40" s="34"/>
      <c r="N40" s="35"/>
      <c r="O40" s="35"/>
      <c r="P40" s="35"/>
    </row>
    <row r="41" spans="6:16" ht="15.75" x14ac:dyDescent="0.25">
      <c r="M41" s="34"/>
      <c r="N41" s="35"/>
      <c r="O41" s="35"/>
      <c r="P41" s="35"/>
    </row>
    <row r="42" spans="6:16" ht="18" x14ac:dyDescent="0.25">
      <c r="J42" s="3" t="s">
        <v>37</v>
      </c>
      <c r="M42" s="34"/>
      <c r="N42" s="35"/>
      <c r="O42" s="35"/>
      <c r="P42" s="35"/>
    </row>
    <row r="43" spans="6:16" ht="15.75" x14ac:dyDescent="0.25">
      <c r="J43" s="4"/>
      <c r="K43" s="4"/>
      <c r="M43" s="34"/>
      <c r="N43" s="35"/>
      <c r="O43" s="35"/>
      <c r="P43" s="35"/>
    </row>
    <row r="44" spans="6:16" ht="15.75" x14ac:dyDescent="0.25">
      <c r="J44" s="4"/>
      <c r="K44" s="4"/>
      <c r="M44" s="34"/>
      <c r="N44" s="35"/>
      <c r="O44" s="35"/>
      <c r="P44" s="35"/>
    </row>
    <row r="45" spans="6:16" ht="15.75" x14ac:dyDescent="0.25">
      <c r="M45" s="34"/>
      <c r="N45" s="35"/>
      <c r="O45" s="35"/>
      <c r="P45" s="35"/>
    </row>
    <row r="46" spans="6:16" ht="18" x14ac:dyDescent="0.25">
      <c r="F46" t="s">
        <v>38</v>
      </c>
      <c r="J46" s="2" t="s">
        <v>39</v>
      </c>
    </row>
    <row r="47" spans="6:16" ht="18" x14ac:dyDescent="0.25">
      <c r="J47" s="16"/>
      <c r="K47" s="16"/>
      <c r="M47" s="5" t="s">
        <v>25</v>
      </c>
      <c r="N47" s="5"/>
      <c r="O47" s="3" t="s">
        <v>24</v>
      </c>
    </row>
    <row r="48" spans="6:16" ht="18" x14ac:dyDescent="0.25">
      <c r="J48" s="16"/>
      <c r="K48" s="16"/>
      <c r="O48" s="6" t="s">
        <v>66</v>
      </c>
      <c r="P48" s="6" t="s">
        <v>67</v>
      </c>
    </row>
    <row r="49" spans="6:17" ht="18" x14ac:dyDescent="0.25">
      <c r="M49" s="2" t="s">
        <v>74</v>
      </c>
      <c r="N49" s="6" t="s">
        <v>66</v>
      </c>
      <c r="O49" s="10" t="s">
        <v>76</v>
      </c>
      <c r="P49" s="10" t="s">
        <v>77</v>
      </c>
    </row>
    <row r="50" spans="6:17" ht="18" x14ac:dyDescent="0.25">
      <c r="J50" s="2" t="s">
        <v>42</v>
      </c>
      <c r="N50" s="6" t="s">
        <v>67</v>
      </c>
      <c r="O50" s="10" t="s">
        <v>78</v>
      </c>
      <c r="P50" s="10" t="s">
        <v>26</v>
      </c>
    </row>
    <row r="51" spans="6:17" ht="16.5" customHeight="1" x14ac:dyDescent="0.25">
      <c r="J51" s="13" t="s">
        <v>43</v>
      </c>
      <c r="K51" s="15"/>
    </row>
    <row r="52" spans="6:17" ht="18" x14ac:dyDescent="0.25">
      <c r="J52" s="13" t="s">
        <v>44</v>
      </c>
      <c r="K52" s="4"/>
      <c r="M52" s="5" t="s">
        <v>25</v>
      </c>
      <c r="N52" s="5"/>
      <c r="O52" s="3" t="s">
        <v>24</v>
      </c>
    </row>
    <row r="53" spans="6:17" ht="18" x14ac:dyDescent="0.25">
      <c r="O53" s="6" t="s">
        <v>66</v>
      </c>
      <c r="P53" s="6" t="s">
        <v>67</v>
      </c>
      <c r="Q53" s="36" t="s">
        <v>79</v>
      </c>
    </row>
    <row r="54" spans="6:17" ht="18" x14ac:dyDescent="0.25">
      <c r="J54" s="2" t="s">
        <v>40</v>
      </c>
      <c r="M54" s="2" t="s">
        <v>74</v>
      </c>
      <c r="N54" s="6" t="s">
        <v>66</v>
      </c>
      <c r="O54" s="4">
        <f>SUM(M36:M45)</f>
        <v>0</v>
      </c>
      <c r="P54" s="4">
        <f>Q54-O54</f>
        <v>0</v>
      </c>
      <c r="Q54" s="37">
        <f>SUM(M36:N45)</f>
        <v>0</v>
      </c>
    </row>
    <row r="55" spans="6:17" ht="18" x14ac:dyDescent="0.25">
      <c r="J55" s="11" t="s">
        <v>41</v>
      </c>
      <c r="K55" s="12" t="s">
        <v>45</v>
      </c>
      <c r="N55" s="6" t="s">
        <v>67</v>
      </c>
      <c r="O55" s="10">
        <f>Q55-P55</f>
        <v>0</v>
      </c>
      <c r="P55" s="4">
        <f>SUM(P36:P45)</f>
        <v>0</v>
      </c>
      <c r="Q55" s="37">
        <f>SUM(O36:P45)</f>
        <v>0</v>
      </c>
    </row>
    <row r="56" spans="6:17" ht="15.75" x14ac:dyDescent="0.25">
      <c r="J56" s="15"/>
      <c r="K56" s="15"/>
      <c r="Q56" s="38">
        <f>SUM(Q54:Q55)</f>
        <v>0</v>
      </c>
    </row>
    <row r="57" spans="6:17" ht="15.75" x14ac:dyDescent="0.25">
      <c r="F57" s="21"/>
      <c r="J57" s="15"/>
      <c r="K57" s="15"/>
    </row>
    <row r="58" spans="6:17" ht="18" x14ac:dyDescent="0.25">
      <c r="F58" s="21"/>
      <c r="M58" s="5" t="s">
        <v>25</v>
      </c>
      <c r="N58" s="5"/>
      <c r="O58" s="3" t="s">
        <v>24</v>
      </c>
    </row>
    <row r="59" spans="6:17" ht="18" x14ac:dyDescent="0.25">
      <c r="O59" s="6" t="s">
        <v>66</v>
      </c>
      <c r="P59" s="6" t="s">
        <v>67</v>
      </c>
    </row>
    <row r="60" spans="6:17" ht="18" x14ac:dyDescent="0.25">
      <c r="M60" s="2" t="s">
        <v>74</v>
      </c>
      <c r="N60" s="6" t="s">
        <v>66</v>
      </c>
      <c r="O60" s="39" t="e">
        <f>O54/Q54</f>
        <v>#DIV/0!</v>
      </c>
      <c r="P60" s="39" t="e">
        <f>1-O60</f>
        <v>#DIV/0!</v>
      </c>
    </row>
    <row r="61" spans="6:17" ht="18" x14ac:dyDescent="0.25">
      <c r="N61" s="6" t="s">
        <v>67</v>
      </c>
      <c r="O61" s="39" t="e">
        <f>1-P61</f>
        <v>#DIV/0!</v>
      </c>
      <c r="P61" s="39" t="e">
        <f>P55/Q55</f>
        <v>#DIV/0!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Mückenbeispiel</vt:lpstr>
      <vt:lpstr>z-Standard</vt:lpstr>
      <vt:lpstr>z-Standard-Eigen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Meinhardt, Prof. Dr. Guenter</dc:creator>
  <cp:lastModifiedBy>Meinhardt, Prof. Dr. Guenter</cp:lastModifiedBy>
  <dcterms:created xsi:type="dcterms:W3CDTF">2004-06-09T09:36:35Z</dcterms:created>
  <dcterms:modified xsi:type="dcterms:W3CDTF">2019-01-08T15:59:41Z</dcterms:modified>
</cp:coreProperties>
</file>