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e\Lehre\Semester\pub\SS2017\MVA\MDC\Likelihood-Ratio\"/>
    </mc:Choice>
  </mc:AlternateContent>
  <bookViews>
    <workbookView xWindow="360" yWindow="135" windowWidth="14115" windowHeight="7485" activeTab="1"/>
  </bookViews>
  <sheets>
    <sheet name="A2" sheetId="1" r:id="rId1"/>
    <sheet name="Classify" sheetId="2" r:id="rId2"/>
  </sheets>
  <definedNames>
    <definedName name="mui">Classify!$D$3:$D$6</definedName>
    <definedName name="mun">Classify!$B$3:$B$6</definedName>
    <definedName name="mur">Classify!$C$3:$C$6</definedName>
    <definedName name="SI">Classify!$P$3:$S$6</definedName>
    <definedName name="Sn">Classify!$F$3:$I$6</definedName>
    <definedName name="Sr">Classify!$K$3:$N$6</definedName>
    <definedName name="x">Classify!$A$3:$A$6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D10" i="2" l="1" a="1"/>
  <c r="D10" i="2" s="1"/>
  <c r="C10" i="2" a="1"/>
  <c r="C10" i="2" s="1"/>
  <c r="B10" i="2" a="1"/>
  <c r="B10" i="2" s="1"/>
  <c r="C18" i="2" l="1"/>
  <c r="B18" i="2"/>
  <c r="D18" i="2"/>
  <c r="E12" i="2" l="1"/>
  <c r="R6" i="2"/>
  <c r="Q6" i="2"/>
  <c r="P6" i="2"/>
  <c r="Q5" i="2"/>
  <c r="P5" i="2"/>
  <c r="P4" i="2"/>
  <c r="M6" i="2"/>
  <c r="L6" i="2"/>
  <c r="K6" i="2"/>
  <c r="L5" i="2"/>
  <c r="K5" i="2"/>
  <c r="K4" i="2"/>
  <c r="H6" i="2"/>
  <c r="G6" i="2"/>
  <c r="G5" i="2"/>
  <c r="F6" i="2"/>
  <c r="F5" i="2"/>
  <c r="F4" i="2"/>
  <c r="F3" i="1"/>
  <c r="F4" i="1"/>
  <c r="F5" i="1"/>
  <c r="F6" i="1"/>
  <c r="F2" i="1"/>
  <c r="F7" i="1" s="1"/>
  <c r="B7" i="1"/>
  <c r="K7" i="2" l="1" a="1"/>
  <c r="K7" i="2" s="1"/>
  <c r="C19" i="2" s="1"/>
  <c r="C20" i="2" s="1"/>
  <c r="F7" i="2" a="1"/>
  <c r="F7" i="2" s="1"/>
  <c r="B19" i="2" s="1"/>
  <c r="P7" i="2"/>
  <c r="D19" i="2" s="1"/>
  <c r="B20" i="2"/>
  <c r="D20" i="2" l="1"/>
  <c r="F20" i="2"/>
  <c r="C14" i="2"/>
  <c r="D14" i="2"/>
  <c r="F10" i="2"/>
  <c r="B14" i="2"/>
  <c r="D16" i="2" l="1"/>
  <c r="C16" i="2"/>
  <c r="B16" i="2"/>
  <c r="F16" i="2" l="1"/>
  <c r="E16" i="2"/>
</calcChain>
</file>

<file path=xl/sharedStrings.xml><?xml version="1.0" encoding="utf-8"?>
<sst xmlns="http://schemas.openxmlformats.org/spreadsheetml/2006/main" count="43" uniqueCount="39">
  <si>
    <t>P(A1)</t>
  </si>
  <si>
    <t>P(A2)</t>
  </si>
  <si>
    <t>P(A3)</t>
  </si>
  <si>
    <t>P(A4)</t>
  </si>
  <si>
    <t>P(A5)</t>
  </si>
  <si>
    <t>Apriori</t>
  </si>
  <si>
    <t>Likelihood</t>
  </si>
  <si>
    <t>P(X|A1)</t>
  </si>
  <si>
    <t>P(X|A2)</t>
  </si>
  <si>
    <t>P(X|A3)</t>
  </si>
  <si>
    <t>P(X|A4)</t>
  </si>
  <si>
    <t>P(X|A5)</t>
  </si>
  <si>
    <t>Aposteriori</t>
  </si>
  <si>
    <t>P(A1|X)</t>
  </si>
  <si>
    <t>P(A2|X)</t>
  </si>
  <si>
    <t>P(A3|X)</t>
  </si>
  <si>
    <t>P(A4|X)</t>
  </si>
  <si>
    <t>P(A5|X)</t>
  </si>
  <si>
    <t>=&gt; Partei A1 hat maximale aposteriori WK</t>
  </si>
  <si>
    <r>
      <rPr>
        <b/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(n)</t>
    </r>
  </si>
  <si>
    <r>
      <rPr>
        <b/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(r)</t>
    </r>
  </si>
  <si>
    <r>
      <rPr>
        <b/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(i)</t>
    </r>
  </si>
  <si>
    <t>x</t>
  </si>
  <si>
    <t>Sn</t>
  </si>
  <si>
    <t>Sr</t>
  </si>
  <si>
    <t>Si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</si>
  <si>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(r)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</si>
  <si>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(n)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</si>
  <si>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(i)</t>
    </r>
  </si>
  <si>
    <t>MDC</t>
  </si>
  <si>
    <t>Aprioris</t>
  </si>
  <si>
    <t>Likelihoods</t>
  </si>
  <si>
    <t>Aposterioris</t>
  </si>
  <si>
    <t>Bayes</t>
  </si>
  <si>
    <t>Det</t>
  </si>
  <si>
    <t>S</t>
  </si>
  <si>
    <t>QCR</t>
  </si>
  <si>
    <t>LN(Pj)</t>
  </si>
  <si>
    <t>Det(S)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</si>
</sst>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/>
    <xf numFmtId="0" fontId="0" fillId="0" borderId="0" xfId="0" applyAlignment="1">
      <alignment horizontal="center"/>
    </xf>
    <xf numFmtId="2" fontId="0" fillId="0" borderId="8" xfId="0" applyNumberFormat="1" applyBorder="1"/>
    <xf numFmtId="2" fontId="0" fillId="0" borderId="0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5" xfId="0" applyNumberForma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2" fontId="0" fillId="2" borderId="9" xfId="0" applyNumberFormat="1" applyFill="1" applyBorder="1"/>
    <xf numFmtId="2" fontId="0" fillId="2" borderId="0" xfId="0" applyNumberFormat="1" applyFill="1" applyBorder="1"/>
    <xf numFmtId="2" fontId="0" fillId="2" borderId="12" xfId="0" applyNumberFormat="1" applyFill="1" applyBorder="1"/>
    <xf numFmtId="0" fontId="0" fillId="0" borderId="14" xfId="0" applyBorder="1"/>
    <xf numFmtId="0" fontId="0" fillId="0" borderId="1" xfId="0" applyBorder="1"/>
    <xf numFmtId="2" fontId="0" fillId="0" borderId="1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0" xfId="0" applyFont="1" applyFill="1"/>
    <xf numFmtId="0" fontId="0" fillId="0" borderId="0" xfId="0" applyBorder="1" applyAlignment="1">
      <alignment horizontal="right"/>
    </xf>
    <xf numFmtId="164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10</xdr:row>
      <xdr:rowOff>76200</xdr:rowOff>
    </xdr:from>
    <xdr:to>
      <xdr:col>10</xdr:col>
      <xdr:colOff>631825</xdr:colOff>
      <xdr:row>14</xdr:row>
      <xdr:rowOff>114300</xdr:rowOff>
    </xdr:to>
    <xdr:pic>
      <xdr:nvPicPr>
        <xdr:cNvPr id="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009775"/>
          <a:ext cx="2393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717550</xdr:colOff>
      <xdr:row>16</xdr:row>
      <xdr:rowOff>133350</xdr:rowOff>
    </xdr:from>
    <xdr:to>
      <xdr:col>12</xdr:col>
      <xdr:colOff>330200</xdr:colOff>
      <xdr:row>20</xdr:row>
      <xdr:rowOff>76200</xdr:rowOff>
    </xdr:to>
    <xdr:pic>
      <xdr:nvPicPr>
        <xdr:cNvPr id="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550" y="3209925"/>
          <a:ext cx="3422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7</xdr:col>
          <xdr:colOff>104775</xdr:colOff>
          <xdr:row>24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9" sqref="C9"/>
    </sheetView>
  </sheetViews>
  <sheetFormatPr baseColWidth="10" defaultRowHeight="15" x14ac:dyDescent="0.25"/>
  <sheetData>
    <row r="1" spans="1:7" x14ac:dyDescent="0.25">
      <c r="A1" t="s">
        <v>5</v>
      </c>
      <c r="C1" t="s">
        <v>6</v>
      </c>
      <c r="E1" t="s">
        <v>12</v>
      </c>
    </row>
    <row r="2" spans="1:7" x14ac:dyDescent="0.25">
      <c r="A2" t="s">
        <v>0</v>
      </c>
      <c r="B2" s="1">
        <v>0.3</v>
      </c>
      <c r="C2" t="s">
        <v>7</v>
      </c>
      <c r="D2" s="1">
        <v>0.3</v>
      </c>
      <c r="E2" t="s">
        <v>13</v>
      </c>
      <c r="F2" s="1">
        <f>B2*D2/SUMPRODUCT(B$2:B$6,D$2:D$6)</f>
        <v>0.52023121387283233</v>
      </c>
      <c r="G2" s="4" t="s">
        <v>18</v>
      </c>
    </row>
    <row r="3" spans="1:7" x14ac:dyDescent="0.25">
      <c r="A3" t="s">
        <v>1</v>
      </c>
      <c r="B3" s="2">
        <v>0.2</v>
      </c>
      <c r="C3" t="s">
        <v>8</v>
      </c>
      <c r="D3" s="2">
        <v>0.2</v>
      </c>
      <c r="E3" t="s">
        <v>14</v>
      </c>
      <c r="F3" s="2">
        <f t="shared" ref="F3:F6" si="0">B3*D3/SUMPRODUCT(B$2:B$6,D$2:D$6)</f>
        <v>0.23121387283236997</v>
      </c>
    </row>
    <row r="4" spans="1:7" x14ac:dyDescent="0.25">
      <c r="A4" t="s">
        <v>2</v>
      </c>
      <c r="B4" s="2">
        <v>0.36</v>
      </c>
      <c r="C4" t="s">
        <v>9</v>
      </c>
      <c r="D4" s="2">
        <v>0.1</v>
      </c>
      <c r="E4" t="s">
        <v>15</v>
      </c>
      <c r="F4" s="2">
        <f t="shared" si="0"/>
        <v>0.20809248554913293</v>
      </c>
    </row>
    <row r="5" spans="1:7" x14ac:dyDescent="0.25">
      <c r="A5" t="s">
        <v>3</v>
      </c>
      <c r="B5" s="2">
        <v>0.1</v>
      </c>
      <c r="C5" t="s">
        <v>10</v>
      </c>
      <c r="D5" s="2">
        <v>0.05</v>
      </c>
      <c r="E5" t="s">
        <v>16</v>
      </c>
      <c r="F5" s="2">
        <f t="shared" si="0"/>
        <v>2.8901734104046246E-2</v>
      </c>
    </row>
    <row r="6" spans="1:7" x14ac:dyDescent="0.25">
      <c r="A6" t="s">
        <v>4</v>
      </c>
      <c r="B6" s="3">
        <v>0.04</v>
      </c>
      <c r="C6" t="s">
        <v>11</v>
      </c>
      <c r="D6" s="3">
        <v>0.05</v>
      </c>
      <c r="E6" t="s">
        <v>17</v>
      </c>
      <c r="F6" s="3">
        <f t="shared" si="0"/>
        <v>1.1560693641618497E-2</v>
      </c>
    </row>
    <row r="7" spans="1:7" x14ac:dyDescent="0.25">
      <c r="B7">
        <f>SUM(B2:B6)</f>
        <v>1</v>
      </c>
      <c r="F7">
        <f>SUM(F2:F6)</f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0"/>
  <sheetViews>
    <sheetView tabSelected="1" workbookViewId="0">
      <selection activeCell="I30" sqref="I30"/>
    </sheetView>
  </sheetViews>
  <sheetFormatPr baseColWidth="10" defaultRowHeight="15" x14ac:dyDescent="0.25"/>
  <sheetData>
    <row r="2" spans="1:19" x14ac:dyDescent="0.25">
      <c r="A2" s="5" t="s">
        <v>22</v>
      </c>
      <c r="B2" s="5" t="s">
        <v>19</v>
      </c>
      <c r="C2" s="5" t="s">
        <v>20</v>
      </c>
      <c r="D2" s="5" t="s">
        <v>21</v>
      </c>
      <c r="F2" s="5" t="s">
        <v>23</v>
      </c>
      <c r="K2" s="5" t="s">
        <v>24</v>
      </c>
      <c r="P2" s="5" t="s">
        <v>25</v>
      </c>
    </row>
    <row r="3" spans="1:19" x14ac:dyDescent="0.25">
      <c r="A3" s="1">
        <v>122</v>
      </c>
      <c r="B3" s="1">
        <v>100</v>
      </c>
      <c r="C3" s="1">
        <v>118</v>
      </c>
      <c r="D3" s="1">
        <v>130</v>
      </c>
      <c r="F3" s="10">
        <v>400</v>
      </c>
      <c r="G3" s="11">
        <v>144</v>
      </c>
      <c r="H3" s="11">
        <v>-13.2</v>
      </c>
      <c r="I3" s="12">
        <v>-16</v>
      </c>
      <c r="K3" s="10">
        <v>324</v>
      </c>
      <c r="L3" s="11">
        <v>207.9</v>
      </c>
      <c r="M3" s="11">
        <v>-11.34</v>
      </c>
      <c r="N3" s="12">
        <v>-20.79</v>
      </c>
      <c r="P3" s="10">
        <v>361</v>
      </c>
      <c r="Q3" s="11">
        <v>223.44</v>
      </c>
      <c r="R3" s="11">
        <v>-17.100000000000001</v>
      </c>
      <c r="S3" s="12">
        <v>-22.61</v>
      </c>
    </row>
    <row r="4" spans="1:19" x14ac:dyDescent="0.25">
      <c r="A4" s="2">
        <v>76</v>
      </c>
      <c r="B4" s="2">
        <v>55</v>
      </c>
      <c r="C4" s="2">
        <v>72</v>
      </c>
      <c r="D4" s="2">
        <v>100</v>
      </c>
      <c r="F4" s="6">
        <f>G3</f>
        <v>144</v>
      </c>
      <c r="G4" s="14">
        <v>144</v>
      </c>
      <c r="H4" s="14">
        <v>-14.78</v>
      </c>
      <c r="I4" s="13">
        <v>-8.4</v>
      </c>
      <c r="K4" s="6">
        <f>L3</f>
        <v>207.9</v>
      </c>
      <c r="L4" s="14">
        <v>225</v>
      </c>
      <c r="M4" s="14">
        <v>-19.440000000000001</v>
      </c>
      <c r="N4" s="13">
        <v>-16.38</v>
      </c>
      <c r="P4" s="6">
        <f>Q3</f>
        <v>223.44</v>
      </c>
      <c r="Q4" s="14">
        <v>196</v>
      </c>
      <c r="R4" s="14">
        <v>-19.399999999999999</v>
      </c>
      <c r="S4" s="13">
        <v>-14.76</v>
      </c>
    </row>
    <row r="5" spans="1:19" x14ac:dyDescent="0.25">
      <c r="A5" s="2">
        <v>2.5</v>
      </c>
      <c r="B5" s="2">
        <v>3.5</v>
      </c>
      <c r="C5" s="2">
        <v>2</v>
      </c>
      <c r="D5" s="2">
        <v>2</v>
      </c>
      <c r="F5" s="6">
        <f>H3</f>
        <v>-13.2</v>
      </c>
      <c r="G5" s="7">
        <f>H4</f>
        <v>-14.78</v>
      </c>
      <c r="H5" s="14">
        <v>4.84</v>
      </c>
      <c r="I5" s="13">
        <v>2.29</v>
      </c>
      <c r="K5" s="6">
        <f>M3</f>
        <v>-11.34</v>
      </c>
      <c r="L5" s="7">
        <f>M4</f>
        <v>-19.440000000000001</v>
      </c>
      <c r="M5" s="14">
        <v>3.24</v>
      </c>
      <c r="N5" s="13">
        <v>2.65</v>
      </c>
      <c r="P5" s="6">
        <f>R3</f>
        <v>-17.100000000000001</v>
      </c>
      <c r="Q5" s="7">
        <f>R4</f>
        <v>-19.399999999999999</v>
      </c>
      <c r="R5" s="14">
        <v>3.24</v>
      </c>
      <c r="S5" s="13">
        <v>2.39</v>
      </c>
    </row>
    <row r="6" spans="1:19" x14ac:dyDescent="0.25">
      <c r="A6" s="3">
        <v>4</v>
      </c>
      <c r="B6" s="3">
        <v>4</v>
      </c>
      <c r="C6" s="3">
        <v>3.5</v>
      </c>
      <c r="D6" s="3">
        <v>3</v>
      </c>
      <c r="F6" s="8">
        <f>I3</f>
        <v>-16</v>
      </c>
      <c r="G6" s="9">
        <f>I4</f>
        <v>-8.4</v>
      </c>
      <c r="H6" s="9">
        <f>I5</f>
        <v>2.29</v>
      </c>
      <c r="I6" s="15">
        <v>4</v>
      </c>
      <c r="K6" s="8">
        <f>N3</f>
        <v>-20.79</v>
      </c>
      <c r="L6" s="9">
        <f>N4</f>
        <v>-16.38</v>
      </c>
      <c r="M6" s="9">
        <f>N5</f>
        <v>2.65</v>
      </c>
      <c r="N6" s="15">
        <v>4.41</v>
      </c>
      <c r="P6" s="8">
        <f>S3</f>
        <v>-22.61</v>
      </c>
      <c r="Q6" s="9">
        <f>S4</f>
        <v>-14.76</v>
      </c>
      <c r="R6" s="9">
        <f>S5</f>
        <v>2.39</v>
      </c>
      <c r="S6" s="15">
        <v>2.89</v>
      </c>
    </row>
    <row r="7" spans="1:19" x14ac:dyDescent="0.25">
      <c r="E7" s="21" t="s">
        <v>34</v>
      </c>
      <c r="F7" s="17">
        <f t="array" ref="F7">MDETERM(Sn)</f>
        <v>320977.95839999994</v>
      </c>
      <c r="J7" s="21" t="s">
        <v>34</v>
      </c>
      <c r="K7" s="17">
        <f t="array" ref="K7">MDETERM(Sr)</f>
        <v>39964.309574759995</v>
      </c>
      <c r="O7" s="21" t="s">
        <v>34</v>
      </c>
      <c r="P7" s="16">
        <f>MDETERM(SI)</f>
        <v>2925.5045499200314</v>
      </c>
    </row>
    <row r="9" spans="1:19" ht="17.25" x14ac:dyDescent="0.25">
      <c r="B9" t="s">
        <v>27</v>
      </c>
      <c r="C9" t="s">
        <v>26</v>
      </c>
      <c r="D9" t="s">
        <v>28</v>
      </c>
      <c r="F9" s="20" t="s">
        <v>29</v>
      </c>
    </row>
    <row r="10" spans="1:19" x14ac:dyDescent="0.25">
      <c r="B10" s="18">
        <f t="array" ref="B10">MMULT(TRANSPOSE(x-mun),MMULT(MINVERSE(Sn),x-mun))</f>
        <v>3.6751919095015348</v>
      </c>
      <c r="C10" s="18">
        <f t="array" ref="C10">MMULT(TRANSPOSE(x-mur),MMULT(MINVERSE(Sr),x-mur))</f>
        <v>0.67856746478430463</v>
      </c>
      <c r="D10" s="18">
        <f t="array" ref="D10">MMULT(TRANSPOSE(x-mui),MMULT(MINVERSE(SI),x-mui))</f>
        <v>99.772663300755681</v>
      </c>
      <c r="F10" s="17" t="str">
        <f>IF(B10=MIN(B10:D10),"normal",IF(C10=MIN(B10:D10),"risiko","ill"))</f>
        <v>risiko</v>
      </c>
    </row>
    <row r="11" spans="1:19" x14ac:dyDescent="0.25">
      <c r="E11" s="26" t="s">
        <v>35</v>
      </c>
    </row>
    <row r="12" spans="1:19" x14ac:dyDescent="0.25">
      <c r="A12" t="s">
        <v>30</v>
      </c>
      <c r="B12" s="18">
        <v>0.6</v>
      </c>
      <c r="C12" s="18">
        <v>0.3</v>
      </c>
      <c r="D12" s="19">
        <v>0.1</v>
      </c>
      <c r="E12" s="24">
        <f>SUM(B12:D12)</f>
        <v>0.99999999999999989</v>
      </c>
    </row>
    <row r="13" spans="1:19" x14ac:dyDescent="0.25">
      <c r="E13" s="5"/>
    </row>
    <row r="14" spans="1:19" x14ac:dyDescent="0.25">
      <c r="A14" t="s">
        <v>31</v>
      </c>
      <c r="B14" s="22">
        <f>1/((2*PI())^2*SQRT(F7))*EXP(-B10/2)</f>
        <v>7.1177851545256009E-6</v>
      </c>
      <c r="C14" s="22">
        <f>1/((2*PI())^2*SQRT(K7))*EXP(-C10/2)</f>
        <v>9.0251629790607428E-5</v>
      </c>
      <c r="D14" s="25">
        <f>1/((2*PI())^2*SQRT(P7))*EXP(-D10/2)</f>
        <v>1.0120018727528847E-25</v>
      </c>
      <c r="E14" s="5"/>
    </row>
    <row r="15" spans="1:19" x14ac:dyDescent="0.25">
      <c r="E15" s="26" t="s">
        <v>35</v>
      </c>
      <c r="F15" s="20" t="s">
        <v>33</v>
      </c>
    </row>
    <row r="16" spans="1:19" x14ac:dyDescent="0.25">
      <c r="A16" t="s">
        <v>32</v>
      </c>
      <c r="B16" s="23">
        <f>B14*B12/SUMPRODUCT($B12:$D12,$B14:$D14)</f>
        <v>0.13624224111157621</v>
      </c>
      <c r="C16" s="23">
        <f t="shared" ref="C16:D16" si="0">C14*C12/SUMPRODUCT($B12:$D12,$B14:$D14)</f>
        <v>0.86375775888842377</v>
      </c>
      <c r="D16" s="24">
        <f t="shared" si="0"/>
        <v>3.2284715952054397E-22</v>
      </c>
      <c r="E16" s="24">
        <f>SUM(B16:D16)</f>
        <v>1</v>
      </c>
      <c r="F16" s="17" t="str">
        <f>IF(B16=MAX(B16:D16),"normal",IF(C16=MAX(B16:D16),"risiko","ill"))</f>
        <v>risiko</v>
      </c>
    </row>
    <row r="18" spans="1:6" x14ac:dyDescent="0.25">
      <c r="A18" t="s">
        <v>37</v>
      </c>
      <c r="B18" s="18">
        <f>LN(B12)</f>
        <v>-0.51082562376599072</v>
      </c>
      <c r="C18" s="18">
        <f>LN(C12)</f>
        <v>-1.2039728043259361</v>
      </c>
      <c r="D18" s="18">
        <f t="shared" ref="D18" si="1">LN(D12)</f>
        <v>-2.3025850929940455</v>
      </c>
    </row>
    <row r="19" spans="1:6" x14ac:dyDescent="0.25">
      <c r="A19" t="s">
        <v>38</v>
      </c>
      <c r="B19" s="23">
        <f>F7</f>
        <v>320977.95839999994</v>
      </c>
      <c r="C19" s="23">
        <f>K7</f>
        <v>39964.309574759995</v>
      </c>
      <c r="D19" s="24">
        <f>P7</f>
        <v>2925.5045499200314</v>
      </c>
      <c r="F19" s="20" t="s">
        <v>36</v>
      </c>
    </row>
    <row r="20" spans="1:6" x14ac:dyDescent="0.25">
      <c r="A20" t="s">
        <v>36</v>
      </c>
      <c r="B20" s="23">
        <f>B10-2*B18+LN(B19)</f>
        <v>17.37597089136753</v>
      </c>
      <c r="C20" s="23">
        <f t="shared" ref="C20:D20" si="2">C10-2*C18+LN(C19)</f>
        <v>13.68225514759979</v>
      </c>
      <c r="D20" s="23">
        <f t="shared" si="2"/>
        <v>112.35905572723321</v>
      </c>
      <c r="F20" s="17" t="str">
        <f>IF(B20=MIN(B20:D20),"normal",IF(C20=MIN(B20:D20),"risiko","ill"))</f>
        <v>risiko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7</xdr:col>
                <xdr:colOff>104775</xdr:colOff>
                <xdr:row>24</xdr:row>
                <xdr:rowOff>85725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A2</vt:lpstr>
      <vt:lpstr>Classify</vt:lpstr>
      <vt:lpstr>mui</vt:lpstr>
      <vt:lpstr>mun</vt:lpstr>
      <vt:lpstr>mur</vt:lpstr>
      <vt:lpstr>SI</vt:lpstr>
      <vt:lpstr>Sn</vt:lpstr>
      <vt:lpstr>Sr</vt:lpstr>
      <vt:lpstr>x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meinharg</dc:creator>
  <cp:lastModifiedBy>Meinhardt, Prof. Dr. Guenter</cp:lastModifiedBy>
  <dcterms:created xsi:type="dcterms:W3CDTF">2013-06-20T12:45:36Z</dcterms:created>
  <dcterms:modified xsi:type="dcterms:W3CDTF">2017-06-29T09:11:18Z</dcterms:modified>
</cp:coreProperties>
</file>